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B58A7065-8441-49FA-B03D-C99A9088DEDA}" xr6:coauthVersionLast="47" xr6:coauthVersionMax="47" xr10:uidLastSave="{00000000-0000-0000-0000-000000000000}"/>
  <bookViews>
    <workbookView xWindow="420" yWindow="360" windowWidth="16560" windowHeight="9600" xr2:uid="{00000000-000D-0000-FFFF-FFFF00000000}"/>
  </bookViews>
  <sheets>
    <sheet name="Sheet1" sheetId="6" r:id="rId1"/>
    <sheet name="Sheet2" sheetId="2" r:id="rId2"/>
    <sheet name="Sheet3" sheetId="7" r:id="rId3"/>
  </sheets>
  <definedNames>
    <definedName name="_xlnm.Print_Area" localSheetId="0">Sheet1!$B$1:$I$125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B20" i="2"/>
  <c r="C19" i="2"/>
  <c r="B19" i="2"/>
  <c r="I20" i="2"/>
  <c r="H20" i="2"/>
  <c r="I19" i="2"/>
  <c r="H19" i="2"/>
  <c r="I20" i="6"/>
  <c r="H20" i="6"/>
  <c r="I19" i="6"/>
  <c r="H19" i="6"/>
  <c r="V21" i="2"/>
  <c r="V20" i="2"/>
  <c r="V19" i="2"/>
  <c r="U20" i="2"/>
  <c r="U19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3" i="2"/>
  <c r="H23" i="2"/>
  <c r="I22" i="2"/>
  <c r="H22" i="2"/>
  <c r="I21" i="2"/>
  <c r="H21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J44" i="2" l="1"/>
  <c r="J33" i="2"/>
  <c r="J12" i="2"/>
  <c r="K53" i="2"/>
  <c r="K33" i="2"/>
  <c r="K65" i="2"/>
  <c r="K86" i="2"/>
  <c r="K101" i="2"/>
  <c r="K12" i="2"/>
  <c r="J24" i="2"/>
  <c r="K24" i="2"/>
  <c r="K124" i="2"/>
  <c r="N20" i="2"/>
  <c r="N19" i="2"/>
  <c r="K44" i="2"/>
  <c r="Y127" i="2"/>
  <c r="L124" i="2"/>
  <c r="L101" i="2"/>
  <c r="L86" i="2"/>
  <c r="L65" i="2"/>
  <c r="L53" i="2"/>
  <c r="L44" i="2"/>
  <c r="L33" i="2"/>
  <c r="L24" i="2"/>
  <c r="L12" i="2"/>
  <c r="K128" i="2" l="1"/>
  <c r="L128" i="2"/>
  <c r="U4" i="2"/>
  <c r="V4" i="2"/>
  <c r="U5" i="2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I125" i="6" l="1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C43" i="2"/>
  <c r="B43" i="2"/>
  <c r="C42" i="2"/>
  <c r="B42" i="2"/>
  <c r="C41" i="2"/>
  <c r="B41" i="2"/>
  <c r="B102" i="2"/>
  <c r="N41" i="2" l="1"/>
  <c r="N43" i="2"/>
  <c r="N42" i="2"/>
  <c r="C55" i="2"/>
  <c r="B55" i="2"/>
  <c r="C16" i="2"/>
  <c r="B16" i="2"/>
  <c r="N55" i="2" l="1"/>
  <c r="N16" i="2"/>
  <c r="J124" i="2" l="1"/>
  <c r="J101" i="2"/>
  <c r="J53" i="2"/>
  <c r="I135" i="2"/>
  <c r="H137" i="2"/>
  <c r="J86" i="2"/>
  <c r="J65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4" i="2"/>
  <c r="B54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3" i="2"/>
  <c r="B23" i="2"/>
  <c r="C22" i="2"/>
  <c r="B22" i="2"/>
  <c r="C21" i="2"/>
  <c r="B21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B4" i="2"/>
  <c r="C4" i="2"/>
  <c r="G130" i="2"/>
  <c r="G131" i="2"/>
  <c r="G132" i="2"/>
  <c r="G133" i="2"/>
  <c r="I136" i="2"/>
  <c r="H138" i="2"/>
  <c r="I138" i="2"/>
  <c r="H135" i="2"/>
  <c r="H136" i="2"/>
  <c r="I137" i="2"/>
  <c r="N22" i="2" l="1"/>
  <c r="N21" i="2"/>
  <c r="C127" i="2"/>
  <c r="N99" i="2"/>
  <c r="N100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28" i="2"/>
  <c r="N29" i="2"/>
  <c r="N30" i="2"/>
  <c r="N31" i="2"/>
  <c r="N32" i="2"/>
  <c r="N34" i="2"/>
  <c r="N35" i="2"/>
  <c r="N36" i="2"/>
  <c r="N37" i="2"/>
  <c r="N38" i="2"/>
  <c r="N39" i="2"/>
  <c r="N40" i="2"/>
  <c r="N45" i="2"/>
  <c r="N46" i="2"/>
  <c r="N47" i="2"/>
  <c r="N48" i="2"/>
  <c r="N49" i="2"/>
  <c r="N50" i="2"/>
  <c r="N51" i="2"/>
  <c r="N52" i="2"/>
  <c r="N54" i="2"/>
  <c r="N56" i="2"/>
  <c r="N57" i="2"/>
  <c r="N58" i="2"/>
  <c r="N59" i="2"/>
  <c r="N60" i="2"/>
  <c r="N61" i="2"/>
  <c r="N62" i="2"/>
  <c r="N63" i="2"/>
  <c r="N64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5" i="2"/>
  <c r="N6" i="2"/>
  <c r="N7" i="2"/>
  <c r="N8" i="2"/>
  <c r="N9" i="2"/>
  <c r="N10" i="2"/>
  <c r="N11" i="2"/>
  <c r="N13" i="2"/>
  <c r="N14" i="2"/>
  <c r="N15" i="2"/>
  <c r="N17" i="2"/>
  <c r="N18" i="2"/>
  <c r="N23" i="2"/>
  <c r="N25" i="2"/>
  <c r="N26" i="2"/>
  <c r="N27" i="2"/>
  <c r="N4" i="2"/>
  <c r="J128" i="2"/>
</calcChain>
</file>

<file path=xl/sharedStrings.xml><?xml version="1.0" encoding="utf-8"?>
<sst xmlns="http://schemas.openxmlformats.org/spreadsheetml/2006/main" count="402" uniqueCount="160">
  <si>
    <t>RANK BY PRICE</t>
  </si>
  <si>
    <t xml:space="preserve">EAST MIDLANDS  </t>
  </si>
  <si>
    <t xml:space="preserve">NORTH WEST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</si>
  <si>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</si>
  <si>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</si>
  <si>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</si>
  <si>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</si>
  <si>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</si>
  <si>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NORFOLK                               </t>
  </si>
  <si>
    <t xml:space="preserve">SUFFOLK           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</si>
  <si>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</si>
  <si>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</si>
  <si>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</si>
  <si>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</si>
  <si>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</si>
  <si>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</si>
  <si>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</si>
  <si>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DARLINGTON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</si>
  <si>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</si>
  <si>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</si>
  <si>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</si>
  <si>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</si>
  <si>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</si>
  <si>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</si>
  <si>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</si>
  <si>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</si>
  <si>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</si>
  <si>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</si>
  <si>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</si>
  <si>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</si>
  <si>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</si>
  <si>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</si>
  <si>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</si>
  <si>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</si>
  <si>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</si>
  <si>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</si>
  <si>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</si>
  <si>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</si>
  <si>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</si>
  <si>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</si>
  <si>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</si>
  <si>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</si>
  <si>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</si>
  <si>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</si>
  <si>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</si>
  <si>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</si>
  <si>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</si>
  <si>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</si>
  <si>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</si>
  <si>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</si>
  <si>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</si>
  <si>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</si>
  <si>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</si>
  <si>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</si>
  <si>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</si>
  <si>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</si>
  <si>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</si>
  <si>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</si>
  <si>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</si>
  <si>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</si>
  <si>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</si>
  <si>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</si>
  <si>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</si>
  <si>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</si>
  <si>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</si>
  <si>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</si>
  <si>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</si>
  <si>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</si>
  <si>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</si>
  <si>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</si>
  <si>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</si>
  <si>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</si>
  <si>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</si>
  <si>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</si>
  <si>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</si>
  <si>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</si>
  <si>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</si>
  <si>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</si>
  <si>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</si>
  <si>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</si>
  <si>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</si>
  <si>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</si>
  <si>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</si>
  <si>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</si>
  <si>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</si>
  <si>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</si>
  <si>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</si>
  <si>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</si>
  <si>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</si>
  <si>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</si>
  <si>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</si>
  <si>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</si>
  <si>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</si>
  <si>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</si>
  <si>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</si>
  <si>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</si>
  <si>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</si>
  <si>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</si>
  <si>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</si>
  <si>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</si>
  <si>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</si>
  <si>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</si>
  <si>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</si>
  <si>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1st quart</t>
  </si>
  <si>
    <t>2nd Quart</t>
  </si>
  <si>
    <t>3rd Quart</t>
  </si>
  <si>
    <t>PRIOR YR RANK</t>
  </si>
  <si>
    <t>+ve</t>
  </si>
  <si>
    <t>-ve</t>
  </si>
  <si>
    <t>max</t>
  </si>
  <si>
    <t>min</t>
  </si>
  <si>
    <t>Annual Change</t>
  </si>
  <si>
    <t>Monthly change</t>
  </si>
  <si>
    <t>SOUTH EAST</t>
  </si>
  <si>
    <t>ENGLAND &amp; WALES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</si>
  <si>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</si>
  <si>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</si>
  <si>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</si>
  <si>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</si>
  <si>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</si>
  <si>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</si>
  <si>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</si>
  <si>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</si>
  <si>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</si>
  <si>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</si>
  <si>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</si>
  <si>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</si>
  <si>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</si>
  <si>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</si>
  <si>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</si>
  <si>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</si>
  <si>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</si>
  <si>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</si>
  <si>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</si>
  <si>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</si>
  <si>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>North East Total</t>
  </si>
  <si>
    <t>North West Total</t>
  </si>
  <si>
    <t>Yorks and Humber Total</t>
  </si>
  <si>
    <t>East Midlands Total</t>
  </si>
  <si>
    <t>West Midlands Total</t>
  </si>
  <si>
    <t>East of England Total</t>
  </si>
  <si>
    <t>Greater London Total</t>
  </si>
  <si>
    <t>South East Total</t>
  </si>
  <si>
    <t>South West Total</t>
  </si>
  <si>
    <t>Wales Total</t>
  </si>
  <si>
    <t>England and Wales Total</t>
  </si>
  <si>
    <t>NORTH NORTHAMPTONSHIRE</t>
  </si>
  <si>
    <t>WEST NORTHAMPTONSHIRE</t>
  </si>
  <si>
    <t>(INCL 0 REGIONS)</t>
  </si>
  <si>
    <t>plus 0 regions</t>
  </si>
  <si>
    <t>Diff</t>
  </si>
  <si>
    <t>plus 0 region</t>
  </si>
  <si>
    <t>CUMBERLAND</t>
  </si>
  <si>
    <t>WESTMORLAND &amp; FURNESS</t>
  </si>
  <si>
    <t>WESTMORLAND AND FURNESS</t>
  </si>
  <si>
    <t>should be 111</t>
  </si>
  <si>
    <t>Annual -ve / region</t>
  </si>
  <si>
    <t>Region UA count</t>
  </si>
  <si>
    <t>Highest</t>
  </si>
  <si>
    <t>last mth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</si>
</sst>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4" fontId="4" fillId="0" borderId="1" xfId="1" applyNumberFormat="1" applyFont="1" applyBorder="1"/>
    <xf numFmtId="0" fontId="5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1" fontId="3" fillId="0" borderId="0" xfId="0" applyNumberFormat="1" applyFont="1"/>
    <xf numFmtId="0" fontId="0" fillId="0" borderId="2" xfId="0" applyBorder="1"/>
    <xf numFmtId="164" fontId="4" fillId="0" borderId="0" xfId="1" applyNumberFormat="1" applyFont="1"/>
    <xf numFmtId="165" fontId="0" fillId="0" borderId="0" xfId="0" applyNumberFormat="1"/>
    <xf numFmtId="0" fontId="7" fillId="0" borderId="0" xfId="0" applyFont="1"/>
    <xf numFmtId="0" fontId="3" fillId="0" borderId="0" xfId="0" applyFont="1"/>
    <xf numFmtId="0" fontId="8" fillId="0" borderId="3" xfId="0" applyFont="1" applyBorder="1"/>
    <xf numFmtId="17" fontId="9" fillId="0" borderId="3" xfId="0" applyNumberFormat="1" applyFont="1" applyBorder="1" applyAlignment="1">
      <alignment horizontal="center" wrapText="1"/>
    </xf>
    <xf numFmtId="0" fontId="7" fillId="0" borderId="7" xfId="0" applyFont="1" applyBorder="1"/>
    <xf numFmtId="0" fontId="0" fillId="0" borderId="8" xfId="0" applyBorder="1"/>
    <xf numFmtId="3" fontId="7" fillId="0" borderId="11" xfId="0" applyNumberFormat="1" applyFont="1" applyBorder="1"/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7" fillId="0" borderId="11" xfId="0" applyFont="1" applyBorder="1"/>
    <xf numFmtId="3" fontId="7" fillId="0" borderId="13" xfId="0" applyNumberFormat="1" applyFont="1" applyBorder="1"/>
    <xf numFmtId="17" fontId="9" fillId="0" borderId="5" xfId="0" applyNumberFormat="1" applyFont="1" applyBorder="1" applyAlignment="1">
      <alignment horizontal="center" wrapText="1"/>
    </xf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1" fillId="0" borderId="0" xfId="0" applyFont="1"/>
    <xf numFmtId="3" fontId="0" fillId="0" borderId="0" xfId="0" applyNumberFormat="1"/>
    <xf numFmtId="164" fontId="4" fillId="0" borderId="14" xfId="1" applyNumberFormat="1" applyFont="1" applyBorder="1"/>
    <xf numFmtId="0" fontId="10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17" fontId="11" fillId="0" borderId="4" xfId="0" applyNumberFormat="1" applyFont="1" applyBorder="1" applyAlignment="1">
      <alignment horizontal="center"/>
    </xf>
    <xf numFmtId="17" fontId="11" fillId="0" borderId="5" xfId="0" applyNumberFormat="1" applyFont="1" applyBorder="1" applyAlignment="1">
      <alignment horizontal="center"/>
    </xf>
    <xf numFmtId="17" fontId="11" fillId="0" borderId="6" xfId="0" applyNumberFormat="1" applyFont="1" applyBorder="1" applyAlignment="1">
      <alignment horizontal="center" wrapText="1"/>
    </xf>
    <xf numFmtId="17" fontId="11" fillId="0" borderId="3" xfId="0" applyNumberFormat="1" applyFont="1" applyBorder="1" applyAlignment="1">
      <alignment horizontal="center" wrapText="1"/>
    </xf>
    <xf numFmtId="0" fontId="12" fillId="0" borderId="9" xfId="0" applyFont="1" applyBorder="1"/>
    <xf numFmtId="0" fontId="12" fillId="0" borderId="8" xfId="0" applyFont="1" applyBorder="1"/>
    <xf numFmtId="0" fontId="12" fillId="0" borderId="11" xfId="0" applyFont="1" applyBorder="1"/>
    <xf numFmtId="164" fontId="12" fillId="0" borderId="11" xfId="1" applyNumberFormat="1" applyFont="1" applyBorder="1"/>
    <xf numFmtId="164" fontId="12" fillId="0" borderId="11" xfId="1" applyNumberFormat="1" applyFont="1" applyFill="1" applyBorder="1"/>
    <xf numFmtId="165" fontId="12" fillId="0" borderId="0" xfId="0" applyNumberFormat="1" applyFont="1"/>
    <xf numFmtId="0" fontId="1" fillId="0" borderId="0" xfId="0" applyFont="1" applyAlignment="1">
      <alignment horizontal="center"/>
    </xf>
    <xf numFmtId="0" fontId="15" fillId="2" borderId="17" xfId="0" applyFont="1" applyFill="1" applyBorder="1" applyAlignment="1">
      <alignment horizontal="left" vertical="top"/>
    </xf>
    <xf numFmtId="0" fontId="11" fillId="0" borderId="12" xfId="0" applyFont="1" applyBorder="1"/>
    <xf numFmtId="0" fontId="11" fillId="0" borderId="3" xfId="0" applyFont="1" applyBorder="1"/>
    <xf numFmtId="0" fontId="11" fillId="0" borderId="15" xfId="0" applyFont="1" applyBorder="1"/>
    <xf numFmtId="165" fontId="11" fillId="0" borderId="16" xfId="0" applyNumberFormat="1" applyFont="1" applyBorder="1"/>
    <xf numFmtId="165" fontId="11" fillId="0" borderId="4" xfId="0" applyNumberFormat="1" applyFont="1" applyBorder="1"/>
    <xf numFmtId="165" fontId="11" fillId="0" borderId="3" xfId="0" applyNumberFormat="1" applyFont="1" applyBorder="1"/>
    <xf numFmtId="164" fontId="11" fillId="0" borderId="12" xfId="0" applyNumberFormat="1" applyFont="1" applyBorder="1"/>
    <xf numFmtId="0" fontId="13" fillId="0" borderId="0" xfId="0" applyFont="1"/>
    <xf numFmtId="165" fontId="13" fillId="0" borderId="0" xfId="0" applyNumberFormat="1" applyFont="1"/>
    <xf numFmtId="164" fontId="14" fillId="0" borderId="1" xfId="1" applyNumberFormat="1" applyFont="1" applyFill="1" applyBorder="1"/>
    <xf numFmtId="164" fontId="4" fillId="0" borderId="1" xfId="1" applyNumberFormat="1" applyFont="1" applyFill="1" applyBorder="1"/>
    <xf numFmtId="164" fontId="12" fillId="0" borderId="2" xfId="0" applyNumberFormat="1" applyFont="1" applyBorder="1"/>
    <xf numFmtId="164" fontId="12" fillId="0" borderId="2" xfId="1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5" fillId="3" borderId="0" xfId="0" applyFont="1" applyFill="1"/>
    <xf numFmtId="165" fontId="0" fillId="3" borderId="0" xfId="0" applyNumberFormat="1" applyFill="1"/>
    <xf numFmtId="164" fontId="4" fillId="3" borderId="1" xfId="1" applyNumberFormat="1" applyFont="1" applyFill="1" applyBorder="1"/>
    <xf numFmtId="0" fontId="12" fillId="4" borderId="9" xfId="0" applyFont="1" applyFill="1" applyBorder="1"/>
    <xf numFmtId="0" fontId="12" fillId="4" borderId="8" xfId="0" applyFont="1" applyFill="1" applyBorder="1"/>
    <xf numFmtId="165" fontId="12" fillId="4" borderId="18" xfId="0" applyNumberFormat="1" applyFont="1" applyFill="1" applyBorder="1"/>
    <xf numFmtId="165" fontId="12" fillId="4" borderId="0" xfId="0" applyNumberFormat="1" applyFont="1" applyFill="1"/>
    <xf numFmtId="165" fontId="12" fillId="4" borderId="8" xfId="0" applyNumberFormat="1" applyFont="1" applyFill="1" applyBorder="1"/>
    <xf numFmtId="164" fontId="12" fillId="4" borderId="11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E3008C"/>
      <color rgb="FF66FFFF"/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3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3" max="13" width="9.5703125" customWidth="1"/>
    <col min="14" max="14" width="8.7109375" customWidth="1"/>
    <col min="16" max="16" width="13.42578125" customWidth="1"/>
    <col min="20" max="20" width="48.140625" bestFit="1" customWidth="1"/>
  </cols>
  <sheetData>
    <row r="1" spans="2:25" x14ac:dyDescent="0.2">
      <c r="B1" s="11"/>
      <c r="C1" s="11"/>
      <c r="D1" s="70" t="s">
        <v>102</v>
      </c>
      <c r="E1" s="11"/>
      <c r="F1" s="11"/>
      <c r="G1" s="11"/>
      <c r="H1" s="11"/>
      <c r="I1" s="11"/>
      <c r="J1" s="1"/>
      <c r="K1" s="1"/>
      <c r="L1" s="1"/>
      <c r="R1" s="11"/>
      <c r="S1" s="11"/>
      <c r="T1" s="70"/>
      <c r="U1" s="11"/>
      <c r="V1" s="11"/>
      <c r="W1" s="11"/>
      <c r="X1" s="11"/>
      <c r="Y1" s="11"/>
    </row>
    <row r="2" spans="2:25" x14ac:dyDescent="0.2">
      <c r="B2" s="15"/>
      <c r="C2" s="11"/>
      <c r="D2" s="71"/>
      <c r="E2" s="11"/>
      <c r="F2" s="11"/>
      <c r="G2" s="11"/>
      <c r="H2" s="11"/>
      <c r="I2" s="11"/>
      <c r="J2" s="1"/>
      <c r="K2" s="1"/>
      <c r="L2" s="1"/>
      <c r="R2" s="11"/>
      <c r="S2" s="11"/>
      <c r="T2" s="71"/>
      <c r="U2" s="11"/>
      <c r="V2" s="11"/>
      <c r="W2" s="11"/>
      <c r="X2" s="11"/>
      <c r="Y2" s="11"/>
    </row>
    <row r="3" spans="2:25" ht="45" x14ac:dyDescent="0.3">
      <c r="B3" s="29" t="s">
        <v>106</v>
      </c>
      <c r="C3" s="30" t="s">
        <v>0</v>
      </c>
      <c r="D3" s="31" t="s">
        <v>101</v>
      </c>
      <c r="E3" s="32">
        <v>44958</v>
      </c>
      <c r="F3" s="32">
        <v>45292</v>
      </c>
      <c r="G3" s="33">
        <v>45323</v>
      </c>
      <c r="H3" s="34" t="s">
        <v>112</v>
      </c>
      <c r="I3" s="35" t="s">
        <v>111</v>
      </c>
      <c r="J3" s="1"/>
      <c r="K3" s="1"/>
      <c r="L3" s="1"/>
      <c r="M3" s="42" t="s">
        <v>119</v>
      </c>
      <c r="N3" s="42" t="s">
        <v>150</v>
      </c>
      <c r="R3" s="11"/>
    </row>
    <row r="4" spans="2:25" ht="15" x14ac:dyDescent="0.3">
      <c r="B4" s="36">
        <v>107</v>
      </c>
      <c r="C4" s="37">
        <v>107</v>
      </c>
      <c r="D4" s="38" t="s">
        <v>123</v>
      </c>
      <c r="E4" s="41">
        <v>162546.74849137137</v>
      </c>
      <c r="F4" s="41">
        <v>157175.06178989887</v>
      </c>
      <c r="G4" s="41">
        <v>155826.57403410901</v>
      </c>
      <c r="H4" s="40">
        <f t="shared" ref="H4" si="0">+G4/F4*1-1</f>
        <v>-8.5795274417796996E-3</v>
      </c>
      <c r="I4" s="40">
        <f t="shared" ref="I4" si="1">+G4/E4*1-1</f>
        <v>-4.1343026050250975E-2</v>
      </c>
      <c r="J4" s="1"/>
      <c r="K4" s="1"/>
      <c r="L4" s="1"/>
      <c r="M4" s="27">
        <v>164298.9642760111</v>
      </c>
      <c r="N4" s="27">
        <v>8472.3902419020887</v>
      </c>
    </row>
    <row r="5" spans="2:25" ht="15" x14ac:dyDescent="0.3">
      <c r="B5" s="36">
        <v>94</v>
      </c>
      <c r="C5" s="37">
        <v>95</v>
      </c>
      <c r="D5" s="38" t="s">
        <v>17</v>
      </c>
      <c r="E5" s="41">
        <v>206311.91809131837</v>
      </c>
      <c r="F5" s="41">
        <v>188359.64077390102</v>
      </c>
      <c r="G5" s="41">
        <v>199695.79726677734</v>
      </c>
      <c r="H5" s="40">
        <f t="shared" ref="H5:H69" si="2">+G5/F5*1-1</f>
        <v>6.018357460388124E-2</v>
      </c>
      <c r="I5" s="40">
        <f t="shared" ref="I5:I69" si="3">+G5/E5*1-1</f>
        <v>-3.2068534313236197E-2</v>
      </c>
      <c r="J5" s="1"/>
      <c r="K5" s="1"/>
      <c r="L5" s="1"/>
      <c r="M5" s="27">
        <v>214848.66333500319</v>
      </c>
      <c r="N5" s="27">
        <v>15152.866068225849</v>
      </c>
    </row>
    <row r="6" spans="2:25" ht="15" x14ac:dyDescent="0.3">
      <c r="B6" s="36">
        <v>102</v>
      </c>
      <c r="C6" s="37">
        <v>105</v>
      </c>
      <c r="D6" s="38" t="s">
        <v>18</v>
      </c>
      <c r="E6" s="41">
        <v>177827.36398841007</v>
      </c>
      <c r="F6" s="41">
        <v>160941.34319998621</v>
      </c>
      <c r="G6" s="41">
        <v>160508.66083539955</v>
      </c>
      <c r="H6" s="40">
        <f t="shared" si="2"/>
        <v>-2.6884475796191687E-3</v>
      </c>
      <c r="I6" s="40">
        <f t="shared" si="3"/>
        <v>-9.7390540828908967E-2</v>
      </c>
      <c r="J6" s="1"/>
      <c r="K6" s="1"/>
      <c r="L6" s="1"/>
      <c r="M6" s="27">
        <v>184404.53664279508</v>
      </c>
      <c r="N6" s="27">
        <v>23895.875807395525</v>
      </c>
    </row>
    <row r="7" spans="2:25" ht="15" x14ac:dyDescent="0.3">
      <c r="B7" s="62">
        <v>105</v>
      </c>
      <c r="C7" s="63">
        <v>101</v>
      </c>
      <c r="D7" s="62" t="s">
        <v>19</v>
      </c>
      <c r="E7" s="64">
        <v>171513.39706497642</v>
      </c>
      <c r="F7" s="65">
        <v>165601.03925117318</v>
      </c>
      <c r="G7" s="66">
        <v>172328.87972362488</v>
      </c>
      <c r="H7" s="67">
        <f t="shared" si="2"/>
        <v>4.0626801032615178E-2</v>
      </c>
      <c r="I7" s="67">
        <f t="shared" si="3"/>
        <v>4.7546295076852374E-3</v>
      </c>
      <c r="J7" s="1"/>
      <c r="K7" s="1"/>
      <c r="L7" s="1"/>
      <c r="M7" s="27">
        <v>172328.87972362488</v>
      </c>
      <c r="N7" s="27">
        <v>0</v>
      </c>
    </row>
    <row r="8" spans="2:25" ht="15" x14ac:dyDescent="0.3">
      <c r="B8" s="62">
        <v>75</v>
      </c>
      <c r="C8" s="63">
        <v>65</v>
      </c>
      <c r="D8" s="62" t="s">
        <v>20</v>
      </c>
      <c r="E8" s="64">
        <v>247237.34012808595</v>
      </c>
      <c r="F8" s="65">
        <v>255260.40125443204</v>
      </c>
      <c r="G8" s="66">
        <v>259511.76853469238</v>
      </c>
      <c r="H8" s="67">
        <f t="shared" si="2"/>
        <v>1.6655020752798899E-2</v>
      </c>
      <c r="I8" s="67">
        <f t="shared" si="3"/>
        <v>4.9646337402948326E-2</v>
      </c>
      <c r="J8" s="1"/>
      <c r="K8" s="1"/>
      <c r="L8" s="1"/>
      <c r="M8" s="27">
        <v>259511.76853469238</v>
      </c>
      <c r="N8" s="27">
        <v>0</v>
      </c>
    </row>
    <row r="9" spans="2:25" ht="15" x14ac:dyDescent="0.3">
      <c r="B9" s="36">
        <v>99</v>
      </c>
      <c r="C9" s="37">
        <v>99</v>
      </c>
      <c r="D9" s="38" t="s">
        <v>21</v>
      </c>
      <c r="E9" s="41">
        <v>182353.94885516734</v>
      </c>
      <c r="F9" s="41">
        <v>177692.43835921478</v>
      </c>
      <c r="G9" s="41">
        <v>179450.04242571673</v>
      </c>
      <c r="H9" s="40">
        <f t="shared" si="2"/>
        <v>9.8912710227367917E-3</v>
      </c>
      <c r="I9" s="40">
        <f t="shared" si="3"/>
        <v>-1.5924560162703161E-2</v>
      </c>
      <c r="J9" s="1"/>
      <c r="K9" s="1"/>
      <c r="L9" s="1"/>
      <c r="M9" s="27">
        <v>182353.94885516734</v>
      </c>
      <c r="N9" s="27">
        <v>2903.9064294506097</v>
      </c>
    </row>
    <row r="10" spans="2:25" ht="15" x14ac:dyDescent="0.3">
      <c r="B10" s="36">
        <v>93</v>
      </c>
      <c r="C10" s="37">
        <v>97</v>
      </c>
      <c r="D10" s="38" t="s">
        <v>22</v>
      </c>
      <c r="E10" s="41">
        <v>207614.65114245494</v>
      </c>
      <c r="F10" s="41">
        <v>191710.83770920665</v>
      </c>
      <c r="G10" s="41">
        <v>193388.18775773083</v>
      </c>
      <c r="H10" s="40">
        <f t="shared" si="2"/>
        <v>8.7493751973919398E-3</v>
      </c>
      <c r="I10" s="40">
        <f t="shared" si="3"/>
        <v>-6.8523407699982664E-2</v>
      </c>
      <c r="J10" s="1"/>
      <c r="K10" s="1"/>
      <c r="L10" s="1"/>
      <c r="M10" s="27">
        <v>208764.10760622934</v>
      </c>
      <c r="N10" s="27">
        <v>15375.91984849851</v>
      </c>
    </row>
    <row r="11" spans="2:25" ht="15" x14ac:dyDescent="0.3">
      <c r="B11" s="36">
        <v>92</v>
      </c>
      <c r="C11" s="37">
        <v>92</v>
      </c>
      <c r="D11" s="38" t="s">
        <v>23</v>
      </c>
      <c r="E11" s="41">
        <v>208044.43614175424</v>
      </c>
      <c r="F11" s="41">
        <v>200244.16178473094</v>
      </c>
      <c r="G11" s="41">
        <v>204786.68421661342</v>
      </c>
      <c r="H11" s="40">
        <f t="shared" si="2"/>
        <v>2.2684918208830673E-2</v>
      </c>
      <c r="I11" s="40">
        <f t="shared" si="3"/>
        <v>-1.5658923572082983E-2</v>
      </c>
      <c r="J11" s="1"/>
      <c r="K11" s="1"/>
      <c r="L11" s="1"/>
      <c r="M11" s="27">
        <v>209461.18573333218</v>
      </c>
      <c r="N11" s="27">
        <v>4674.5015167187667</v>
      </c>
    </row>
    <row r="12" spans="2:25" ht="15" x14ac:dyDescent="0.3">
      <c r="B12" s="44" t="s">
        <v>135</v>
      </c>
      <c r="C12" s="45"/>
      <c r="D12" s="46"/>
      <c r="E12" s="47">
        <v>199937.28133472244</v>
      </c>
      <c r="F12" s="48">
        <v>193677.40743354737</v>
      </c>
      <c r="G12" s="49">
        <v>196851.26601222824</v>
      </c>
      <c r="H12" s="50">
        <f t="shared" si="2"/>
        <v>1.6387345435578737E-2</v>
      </c>
      <c r="I12" s="50">
        <f t="shared" si="3"/>
        <v>-1.5434916899404016E-2</v>
      </c>
      <c r="J12" s="1"/>
      <c r="K12" s="1"/>
      <c r="L12" s="1"/>
      <c r="M12" s="27">
        <v>200379.27407357693</v>
      </c>
      <c r="N12" s="27">
        <v>3528.0080613486934</v>
      </c>
    </row>
    <row r="13" spans="2:25" ht="15" x14ac:dyDescent="0.3">
      <c r="B13" s="36">
        <v>106</v>
      </c>
      <c r="C13" s="37">
        <v>104</v>
      </c>
      <c r="D13" s="38" t="s">
        <v>24</v>
      </c>
      <c r="E13" s="41">
        <v>169988.44894407751</v>
      </c>
      <c r="F13" s="41">
        <v>164905.76941141207</v>
      </c>
      <c r="G13" s="41">
        <v>163491.30278826717</v>
      </c>
      <c r="H13" s="40">
        <f t="shared" si="2"/>
        <v>-8.5774235079431049E-3</v>
      </c>
      <c r="I13" s="40">
        <f t="shared" si="3"/>
        <v>-3.8221103823047109E-2</v>
      </c>
      <c r="J13" s="1"/>
      <c r="K13" s="1"/>
      <c r="L13" s="1"/>
      <c r="M13" s="27">
        <v>175722.01709443648</v>
      </c>
      <c r="N13" s="27">
        <v>12230.714306169306</v>
      </c>
    </row>
    <row r="14" spans="2:25" ht="15" x14ac:dyDescent="0.3">
      <c r="B14" s="36">
        <v>111</v>
      </c>
      <c r="C14" s="37">
        <v>111</v>
      </c>
      <c r="D14" s="38" t="s">
        <v>25</v>
      </c>
      <c r="E14" s="41">
        <v>139281.48620969051</v>
      </c>
      <c r="F14" s="41">
        <v>141791.50194671162</v>
      </c>
      <c r="G14" s="41">
        <v>141051.83822241781</v>
      </c>
      <c r="H14" s="40">
        <f t="shared" si="2"/>
        <v>-5.2165589202363138E-3</v>
      </c>
      <c r="I14" s="40">
        <f t="shared" si="3"/>
        <v>1.2710605414290255E-2</v>
      </c>
      <c r="J14" s="1"/>
      <c r="K14" s="1"/>
      <c r="L14" s="1"/>
      <c r="M14" s="27">
        <v>153956.3218524816</v>
      </c>
      <c r="N14" s="27">
        <v>12904.483630063798</v>
      </c>
    </row>
    <row r="15" spans="2:25" ht="15" x14ac:dyDescent="0.3">
      <c r="B15" s="36">
        <v>38</v>
      </c>
      <c r="C15" s="37">
        <v>31</v>
      </c>
      <c r="D15" s="38" t="s">
        <v>124</v>
      </c>
      <c r="E15" s="41">
        <v>355550.52046338859</v>
      </c>
      <c r="F15" s="41">
        <v>360250.48994530458</v>
      </c>
      <c r="G15" s="41">
        <v>363379.46175689664</v>
      </c>
      <c r="H15" s="40">
        <f t="shared" si="2"/>
        <v>8.6855449164471299E-3</v>
      </c>
      <c r="I15" s="40">
        <f t="shared" si="3"/>
        <v>2.2019209206344481E-2</v>
      </c>
      <c r="J15" s="1"/>
      <c r="K15" s="1"/>
      <c r="L15" s="1"/>
      <c r="M15" s="27">
        <v>368172.24271184934</v>
      </c>
      <c r="N15" s="27">
        <v>4792.780954952701</v>
      </c>
    </row>
    <row r="16" spans="2:25" ht="15" x14ac:dyDescent="0.3">
      <c r="B16" s="36">
        <v>52</v>
      </c>
      <c r="C16" s="37">
        <v>53</v>
      </c>
      <c r="D16" s="38" t="s">
        <v>125</v>
      </c>
      <c r="E16" s="41">
        <v>304470.06611256627</v>
      </c>
      <c r="F16" s="41">
        <v>301152.82631816121</v>
      </c>
      <c r="G16" s="41">
        <v>295748.76001892053</v>
      </c>
      <c r="H16" s="40">
        <f t="shared" si="2"/>
        <v>-1.7944597649339089E-2</v>
      </c>
      <c r="I16" s="40">
        <f t="shared" si="3"/>
        <v>-2.8644215193297073E-2</v>
      </c>
      <c r="J16" s="1"/>
      <c r="K16" s="1"/>
      <c r="L16" s="1"/>
      <c r="M16" s="27">
        <v>314242.14406827529</v>
      </c>
      <c r="N16" s="27">
        <v>18493.384049354761</v>
      </c>
    </row>
    <row r="17" spans="2:14" ht="15" x14ac:dyDescent="0.3">
      <c r="B17" s="36">
        <v>95</v>
      </c>
      <c r="C17" s="37">
        <v>93</v>
      </c>
      <c r="D17" s="38" t="s">
        <v>27</v>
      </c>
      <c r="E17" s="41">
        <v>205544.86968198372</v>
      </c>
      <c r="F17" s="41">
        <v>194304.52440233645</v>
      </c>
      <c r="G17" s="41">
        <v>201275.56026404421</v>
      </c>
      <c r="H17" s="40">
        <f t="shared" si="2"/>
        <v>3.587685815937669E-2</v>
      </c>
      <c r="I17" s="40">
        <f t="shared" si="3"/>
        <v>-2.0770693155927167E-2</v>
      </c>
      <c r="J17" s="1"/>
      <c r="K17" s="1"/>
      <c r="L17" s="1"/>
      <c r="M17" s="27">
        <v>218619.77106128269</v>
      </c>
      <c r="N17" s="27">
        <v>17344.210797238484</v>
      </c>
    </row>
    <row r="18" spans="2:14" ht="15" x14ac:dyDescent="0.3">
      <c r="B18" s="36">
        <v>53</v>
      </c>
      <c r="C18" s="37">
        <v>54</v>
      </c>
      <c r="D18" s="38" t="s">
        <v>30</v>
      </c>
      <c r="E18" s="41">
        <v>300354.8245879914</v>
      </c>
      <c r="F18" s="41">
        <v>290001.93996836775</v>
      </c>
      <c r="G18" s="41">
        <v>292078.3379735268</v>
      </c>
      <c r="H18" s="40">
        <f t="shared" si="2"/>
        <v>7.1599452244544004E-3</v>
      </c>
      <c r="I18" s="40">
        <f t="shared" si="3"/>
        <v>-2.7555697251801403E-2</v>
      </c>
      <c r="J18" s="1"/>
      <c r="K18" s="1"/>
      <c r="L18" s="1"/>
      <c r="M18" s="27">
        <v>317651.24812759022</v>
      </c>
      <c r="N18" s="27">
        <v>25572.910154063429</v>
      </c>
    </row>
    <row r="19" spans="2:14" ht="15" x14ac:dyDescent="0.3">
      <c r="B19" s="36">
        <v>97</v>
      </c>
      <c r="C19" s="37">
        <v>96</v>
      </c>
      <c r="D19" s="38" t="s">
        <v>152</v>
      </c>
      <c r="E19" s="41">
        <v>200990.03814309157</v>
      </c>
      <c r="F19" s="41">
        <v>201042.29402959486</v>
      </c>
      <c r="G19" s="41">
        <v>198059.2349681824</v>
      </c>
      <c r="H19" s="40">
        <f t="shared" ref="H19:H20" si="4">+G19/F19*1-1</f>
        <v>-1.4837967681433972E-2</v>
      </c>
      <c r="I19" s="40">
        <f t="shared" ref="I19:I20" si="5">+G19/E19*1-1</f>
        <v>-1.4581833020115398E-2</v>
      </c>
      <c r="J19" s="1"/>
      <c r="K19" s="1"/>
      <c r="L19" s="1"/>
      <c r="M19" s="27">
        <v>204110.72684853026</v>
      </c>
      <c r="N19" s="27">
        <v>6051.4918803478649</v>
      </c>
    </row>
    <row r="20" spans="2:14" ht="15" x14ac:dyDescent="0.3">
      <c r="B20" s="36">
        <v>61</v>
      </c>
      <c r="C20" s="37">
        <v>60</v>
      </c>
      <c r="D20" s="38" t="s">
        <v>154</v>
      </c>
      <c r="E20" s="41">
        <v>276998.05950908171</v>
      </c>
      <c r="F20" s="41">
        <v>267915.57924035762</v>
      </c>
      <c r="G20" s="41">
        <v>267469.05342079914</v>
      </c>
      <c r="H20" s="40">
        <f t="shared" si="4"/>
        <v>-1.6666661223081469E-3</v>
      </c>
      <c r="I20" s="40">
        <f t="shared" si="5"/>
        <v>-3.4400984993074091E-2</v>
      </c>
      <c r="J20" s="1"/>
      <c r="K20" s="1"/>
      <c r="L20" s="1"/>
      <c r="M20" s="27">
        <v>296564.79679172602</v>
      </c>
      <c r="N20" s="27">
        <v>29095.743370926881</v>
      </c>
    </row>
    <row r="21" spans="2:14" ht="15" x14ac:dyDescent="0.3">
      <c r="B21" s="36">
        <v>69</v>
      </c>
      <c r="C21" s="37">
        <v>64</v>
      </c>
      <c r="D21" s="38" t="s">
        <v>26</v>
      </c>
      <c r="E21" s="41">
        <v>263623.08496992418</v>
      </c>
      <c r="F21" s="41">
        <v>261550.84824674515</v>
      </c>
      <c r="G21" s="41">
        <v>263369.41015747719</v>
      </c>
      <c r="H21" s="40">
        <f t="shared" si="2"/>
        <v>6.9529956523650682E-3</v>
      </c>
      <c r="I21" s="40">
        <f t="shared" si="3"/>
        <v>-9.6226327248971621E-4</v>
      </c>
      <c r="J21" s="1"/>
      <c r="K21" s="1"/>
      <c r="L21" s="1"/>
      <c r="M21" s="27">
        <v>266256.77801330324</v>
      </c>
      <c r="N21" s="27">
        <v>2887.3678558260435</v>
      </c>
    </row>
    <row r="22" spans="2:14" ht="15" x14ac:dyDescent="0.3">
      <c r="B22" s="36">
        <v>88</v>
      </c>
      <c r="C22" s="37">
        <v>83</v>
      </c>
      <c r="D22" s="38" t="s">
        <v>28</v>
      </c>
      <c r="E22" s="41">
        <v>227752.36297397225</v>
      </c>
      <c r="F22" s="41">
        <v>224156.05272448543</v>
      </c>
      <c r="G22" s="41">
        <v>228742.77878354411</v>
      </c>
      <c r="H22" s="40">
        <f t="shared" si="2"/>
        <v>2.0462200343509318E-2</v>
      </c>
      <c r="I22" s="40">
        <f t="shared" si="3"/>
        <v>4.3486521792313049E-3</v>
      </c>
      <c r="J22" s="1"/>
      <c r="K22" s="1"/>
      <c r="L22" s="1"/>
      <c r="M22" s="27">
        <v>229289.99402121504</v>
      </c>
      <c r="N22" s="27">
        <v>547.21523767092731</v>
      </c>
    </row>
    <row r="23" spans="2:14" ht="15" x14ac:dyDescent="0.3">
      <c r="B23" s="36">
        <v>89</v>
      </c>
      <c r="C23" s="37">
        <v>84</v>
      </c>
      <c r="D23" s="38" t="s">
        <v>29</v>
      </c>
      <c r="E23" s="41">
        <v>223538.19736928027</v>
      </c>
      <c r="F23" s="41">
        <v>219412.38155484493</v>
      </c>
      <c r="G23" s="41">
        <v>222528.54107833529</v>
      </c>
      <c r="H23" s="40">
        <f t="shared" si="2"/>
        <v>1.4202295701855938E-2</v>
      </c>
      <c r="I23" s="40">
        <f t="shared" si="3"/>
        <v>-4.5167058821586892E-3</v>
      </c>
      <c r="J23" s="1"/>
      <c r="K23" s="1"/>
      <c r="L23" s="1"/>
      <c r="M23" s="27">
        <v>227681.66305402588</v>
      </c>
      <c r="N23" s="27">
        <v>5153.1219756905921</v>
      </c>
    </row>
    <row r="24" spans="2:14" ht="15" x14ac:dyDescent="0.3">
      <c r="B24" s="44" t="s">
        <v>136</v>
      </c>
      <c r="C24" s="45"/>
      <c r="D24" s="46"/>
      <c r="E24" s="47">
        <v>252034.25822600425</v>
      </c>
      <c r="F24" s="48">
        <v>249223.38610077606</v>
      </c>
      <c r="G24" s="49">
        <v>251153.07067985667</v>
      </c>
      <c r="H24" s="50">
        <f t="shared" si="2"/>
        <v>7.7427909526128769E-3</v>
      </c>
      <c r="I24" s="50">
        <f t="shared" si="3"/>
        <v>-3.4963006709881617E-3</v>
      </c>
      <c r="J24" s="1"/>
      <c r="K24" s="1"/>
      <c r="L24" s="1"/>
      <c r="M24" s="27">
        <v>254719.38570992861</v>
      </c>
      <c r="N24" s="27">
        <v>3566.3150300719426</v>
      </c>
    </row>
    <row r="25" spans="2:14" ht="15" x14ac:dyDescent="0.3">
      <c r="B25" s="36">
        <v>71</v>
      </c>
      <c r="C25" s="37">
        <v>70</v>
      </c>
      <c r="D25" s="38" t="s">
        <v>94</v>
      </c>
      <c r="E25" s="41">
        <v>259881.25321841045</v>
      </c>
      <c r="F25" s="41">
        <v>251082.59110776233</v>
      </c>
      <c r="G25" s="41">
        <v>253957.59661938532</v>
      </c>
      <c r="H25" s="40">
        <f t="shared" si="2"/>
        <v>1.1450437479311626E-2</v>
      </c>
      <c r="I25" s="40">
        <f t="shared" si="3"/>
        <v>-2.2793704915863078E-2</v>
      </c>
      <c r="J25" s="1"/>
      <c r="K25" s="1"/>
      <c r="L25" s="1"/>
      <c r="M25" s="27">
        <v>259881.25321841045</v>
      </c>
      <c r="N25" s="27">
        <v>5923.6565990251256</v>
      </c>
    </row>
    <row r="26" spans="2:14" ht="15" x14ac:dyDescent="0.3">
      <c r="B26" s="36">
        <v>110</v>
      </c>
      <c r="C26" s="37">
        <v>110</v>
      </c>
      <c r="D26" s="38" t="s">
        <v>126</v>
      </c>
      <c r="E26" s="41">
        <v>143450.59333682165</v>
      </c>
      <c r="F26" s="41">
        <v>139839.61596412447</v>
      </c>
      <c r="G26" s="41">
        <v>141291.22219277234</v>
      </c>
      <c r="H26" s="40">
        <f t="shared" si="2"/>
        <v>1.0380507831345032E-2</v>
      </c>
      <c r="I26" s="40">
        <f t="shared" si="3"/>
        <v>-1.5053065266722898E-2</v>
      </c>
      <c r="J26" s="1"/>
      <c r="K26" s="1"/>
      <c r="L26" s="1"/>
      <c r="M26" s="27">
        <v>146406.02332064448</v>
      </c>
      <c r="N26" s="27">
        <v>5114.8011278721387</v>
      </c>
    </row>
    <row r="27" spans="2:14" ht="15" x14ac:dyDescent="0.3">
      <c r="B27" s="36">
        <v>104</v>
      </c>
      <c r="C27" s="37">
        <v>100</v>
      </c>
      <c r="D27" s="38" t="s">
        <v>95</v>
      </c>
      <c r="E27" s="41">
        <v>175769.98264703099</v>
      </c>
      <c r="F27" s="41">
        <v>171784.23064139197</v>
      </c>
      <c r="G27" s="41">
        <v>174512.44067803834</v>
      </c>
      <c r="H27" s="40">
        <f t="shared" si="2"/>
        <v>1.5881609309888578E-2</v>
      </c>
      <c r="I27" s="40">
        <f t="shared" si="3"/>
        <v>-7.154475127405302E-3</v>
      </c>
      <c r="J27" s="1"/>
      <c r="K27" s="1"/>
      <c r="L27" s="1"/>
      <c r="M27" s="27">
        <v>180484.14466844374</v>
      </c>
      <c r="N27" s="27">
        <v>5971.7039904053963</v>
      </c>
    </row>
    <row r="28" spans="2:14" ht="15" x14ac:dyDescent="0.3">
      <c r="B28" s="36">
        <v>96</v>
      </c>
      <c r="C28" s="37">
        <v>98</v>
      </c>
      <c r="D28" s="38" t="s">
        <v>96</v>
      </c>
      <c r="E28" s="41">
        <v>202667.9746249551</v>
      </c>
      <c r="F28" s="41">
        <v>188770.39967189333</v>
      </c>
      <c r="G28" s="41">
        <v>191351.71092820607</v>
      </c>
      <c r="H28" s="40">
        <f t="shared" si="2"/>
        <v>1.3674343333485384E-2</v>
      </c>
      <c r="I28" s="40">
        <f t="shared" si="3"/>
        <v>-5.5836467096936349E-2</v>
      </c>
      <c r="J28" s="1"/>
      <c r="K28" s="1"/>
      <c r="L28" s="1"/>
      <c r="M28" s="27">
        <v>212173.39753194721</v>
      </c>
      <c r="N28" s="27">
        <v>20821.686603741138</v>
      </c>
    </row>
    <row r="29" spans="2:14" ht="15" x14ac:dyDescent="0.3">
      <c r="B29" s="36">
        <v>39</v>
      </c>
      <c r="C29" s="37">
        <v>38</v>
      </c>
      <c r="D29" s="38" t="s">
        <v>100</v>
      </c>
      <c r="E29" s="41">
        <v>349849.99300787476</v>
      </c>
      <c r="F29" s="41">
        <v>348685.55587153818</v>
      </c>
      <c r="G29" s="41">
        <v>337993.44823995425</v>
      </c>
      <c r="H29" s="40">
        <f t="shared" si="2"/>
        <v>-3.0664039423310974E-2</v>
      </c>
      <c r="I29" s="40">
        <f t="shared" si="3"/>
        <v>-3.3890367314238112E-2</v>
      </c>
      <c r="J29" s="1"/>
      <c r="K29" s="1"/>
      <c r="L29" s="1"/>
      <c r="M29" s="27">
        <v>368185.64135565824</v>
      </c>
      <c r="N29" s="27">
        <v>30192.193115703994</v>
      </c>
    </row>
    <row r="30" spans="2:14" ht="15" x14ac:dyDescent="0.3">
      <c r="B30" s="62">
        <v>45</v>
      </c>
      <c r="C30" s="63">
        <v>39</v>
      </c>
      <c r="D30" s="62" t="s">
        <v>97</v>
      </c>
      <c r="E30" s="64">
        <v>331186.4339383975</v>
      </c>
      <c r="F30" s="65">
        <v>331718.8485726894</v>
      </c>
      <c r="G30" s="66">
        <v>337855.41366503568</v>
      </c>
      <c r="H30" s="67">
        <f t="shared" si="2"/>
        <v>1.8499295770350477E-2</v>
      </c>
      <c r="I30" s="67">
        <f t="shared" si="3"/>
        <v>2.0136633156534023E-2</v>
      </c>
      <c r="J30" s="1"/>
      <c r="K30" s="1"/>
      <c r="L30" s="1"/>
      <c r="M30" s="27">
        <v>337855.41366503568</v>
      </c>
      <c r="N30" s="27">
        <v>0</v>
      </c>
    </row>
    <row r="31" spans="2:14" ht="15" x14ac:dyDescent="0.3">
      <c r="B31" s="36">
        <v>91</v>
      </c>
      <c r="C31" s="37">
        <v>88</v>
      </c>
      <c r="D31" s="38" t="s">
        <v>98</v>
      </c>
      <c r="E31" s="41">
        <v>215736.54184990874</v>
      </c>
      <c r="F31" s="41">
        <v>211025.92124486397</v>
      </c>
      <c r="G31" s="41">
        <v>213863.61510318855</v>
      </c>
      <c r="H31" s="40">
        <f t="shared" si="2"/>
        <v>1.344713408468845E-2</v>
      </c>
      <c r="I31" s="40">
        <f t="shared" si="3"/>
        <v>-8.6815461611654543E-3</v>
      </c>
      <c r="J31" s="1"/>
      <c r="K31" s="1"/>
      <c r="L31" s="1"/>
      <c r="M31" s="27">
        <v>224782.88763416806</v>
      </c>
      <c r="N31" s="27">
        <v>10919.272530979506</v>
      </c>
    </row>
    <row r="32" spans="2:14" ht="15" x14ac:dyDescent="0.3">
      <c r="B32" s="36">
        <v>79</v>
      </c>
      <c r="C32" s="37">
        <v>80</v>
      </c>
      <c r="D32" s="38" t="s">
        <v>99</v>
      </c>
      <c r="E32" s="41">
        <v>236843.65740590796</v>
      </c>
      <c r="F32" s="41">
        <v>234902.41666108658</v>
      </c>
      <c r="G32" s="41">
        <v>232404.0743710571</v>
      </c>
      <c r="H32" s="40">
        <f t="shared" si="2"/>
        <v>-1.0635660226663624E-2</v>
      </c>
      <c r="I32" s="40">
        <f t="shared" si="3"/>
        <v>-1.8744783303367929E-2</v>
      </c>
      <c r="J32" s="1"/>
      <c r="K32" s="1"/>
      <c r="L32" s="1"/>
      <c r="M32" s="27">
        <v>239671.78734072973</v>
      </c>
      <c r="N32" s="27">
        <v>7267.7129696726333</v>
      </c>
    </row>
    <row r="33" spans="1:14" ht="15" x14ac:dyDescent="0.3">
      <c r="B33" s="44" t="s">
        <v>137</v>
      </c>
      <c r="C33" s="45"/>
      <c r="D33" s="46"/>
      <c r="E33" s="47">
        <v>244519.48142957827</v>
      </c>
      <c r="F33" s="48">
        <v>241245.74537093591</v>
      </c>
      <c r="G33" s="49">
        <v>241800.90064179635</v>
      </c>
      <c r="H33" s="50">
        <f t="shared" si="2"/>
        <v>2.3012023279700422E-3</v>
      </c>
      <c r="I33" s="50">
        <f t="shared" si="3"/>
        <v>-1.1118053955814888E-2</v>
      </c>
      <c r="J33" s="1"/>
      <c r="K33" s="1"/>
      <c r="L33" s="1"/>
      <c r="M33" s="27">
        <v>247925.89436507004</v>
      </c>
      <c r="N33" s="27">
        <v>6124.9937232736847</v>
      </c>
    </row>
    <row r="34" spans="1:14" ht="15" x14ac:dyDescent="0.3">
      <c r="B34" s="36">
        <v>86</v>
      </c>
      <c r="C34" s="37">
        <v>85</v>
      </c>
      <c r="D34" s="38" t="s">
        <v>127</v>
      </c>
      <c r="E34" s="41">
        <v>230889.70353108691</v>
      </c>
      <c r="F34" s="41">
        <v>223401.34595556176</v>
      </c>
      <c r="G34" s="41">
        <v>221635.83903135988</v>
      </c>
      <c r="H34" s="40">
        <f t="shared" si="2"/>
        <v>-7.9028481974905418E-3</v>
      </c>
      <c r="I34" s="40">
        <f t="shared" si="3"/>
        <v>-4.0079156230026891E-2</v>
      </c>
      <c r="J34" s="1"/>
      <c r="K34" s="1"/>
      <c r="L34" s="1"/>
      <c r="M34" s="27">
        <v>234762.49042608021</v>
      </c>
      <c r="N34" s="27">
        <v>13126.651394720335</v>
      </c>
    </row>
    <row r="35" spans="1:14" ht="15" x14ac:dyDescent="0.3">
      <c r="B35" s="36">
        <v>72</v>
      </c>
      <c r="C35" s="37">
        <v>67</v>
      </c>
      <c r="D35" s="38" t="s">
        <v>11</v>
      </c>
      <c r="E35" s="41">
        <v>256780.17929116916</v>
      </c>
      <c r="F35" s="41">
        <v>260980.99531531148</v>
      </c>
      <c r="G35" s="41">
        <v>257904.73156337082</v>
      </c>
      <c r="H35" s="40">
        <f t="shared" si="2"/>
        <v>-1.1787309448429317E-2</v>
      </c>
      <c r="I35" s="40">
        <f t="shared" si="3"/>
        <v>4.3794356531174916E-3</v>
      </c>
      <c r="J35" s="56"/>
      <c r="K35" s="1"/>
      <c r="L35" s="1"/>
      <c r="M35" s="27">
        <v>260980.99531531148</v>
      </c>
      <c r="N35" s="27">
        <v>3076.2637519406562</v>
      </c>
    </row>
    <row r="36" spans="1:14" ht="15" x14ac:dyDescent="0.3">
      <c r="B36" s="36">
        <v>90</v>
      </c>
      <c r="C36" s="37">
        <v>87</v>
      </c>
      <c r="D36" s="38" t="s">
        <v>128</v>
      </c>
      <c r="E36" s="41">
        <v>221284.7422412498</v>
      </c>
      <c r="F36" s="41">
        <v>211833.66769513008</v>
      </c>
      <c r="G36" s="41">
        <v>216633.65059702299</v>
      </c>
      <c r="H36" s="40">
        <f t="shared" si="2"/>
        <v>2.265920688679679E-2</v>
      </c>
      <c r="I36" s="40">
        <f t="shared" si="3"/>
        <v>-2.1018582651107898E-2</v>
      </c>
      <c r="J36" s="1"/>
      <c r="K36" s="1"/>
      <c r="L36" s="1"/>
      <c r="M36" s="27">
        <v>234365.80094974197</v>
      </c>
      <c r="N36" s="27">
        <v>17732.150352718978</v>
      </c>
    </row>
    <row r="37" spans="1:14" ht="15" x14ac:dyDescent="0.3">
      <c r="B37" s="62">
        <v>13</v>
      </c>
      <c r="C37" s="63">
        <v>7</v>
      </c>
      <c r="D37" s="62" t="s">
        <v>15</v>
      </c>
      <c r="E37" s="64">
        <v>444134.86496797454</v>
      </c>
      <c r="F37" s="65">
        <v>478838.66646452289</v>
      </c>
      <c r="G37" s="66">
        <v>532844.4740492783</v>
      </c>
      <c r="H37" s="67">
        <f t="shared" si="2"/>
        <v>0.11278497616640726</v>
      </c>
      <c r="I37" s="67">
        <f t="shared" si="3"/>
        <v>0.19973574713099906</v>
      </c>
      <c r="J37" s="1"/>
      <c r="K37" s="1"/>
      <c r="L37" s="1"/>
      <c r="M37" s="27">
        <v>532844.4740492783</v>
      </c>
      <c r="N37" s="27">
        <v>0</v>
      </c>
    </row>
    <row r="38" spans="1:14" ht="15" x14ac:dyDescent="0.3">
      <c r="B38" s="36">
        <v>66</v>
      </c>
      <c r="C38" s="37">
        <v>62</v>
      </c>
      <c r="D38" s="38" t="s">
        <v>10</v>
      </c>
      <c r="E38" s="41">
        <v>267350.1325492906</v>
      </c>
      <c r="F38" s="41">
        <v>261241.45691633536</v>
      </c>
      <c r="G38" s="41">
        <v>265754.36807974178</v>
      </c>
      <c r="H38" s="40">
        <f t="shared" si="2"/>
        <v>1.7274866005864142E-2</v>
      </c>
      <c r="I38" s="40">
        <f t="shared" si="3"/>
        <v>-5.9688186960394907E-3</v>
      </c>
      <c r="J38" s="1"/>
      <c r="K38" s="1"/>
      <c r="L38" s="1"/>
      <c r="M38" s="27">
        <v>267350.1325492906</v>
      </c>
      <c r="N38" s="27">
        <v>1595.764469548827</v>
      </c>
    </row>
    <row r="39" spans="1:14" ht="15" x14ac:dyDescent="0.3">
      <c r="B39" s="36">
        <v>49</v>
      </c>
      <c r="C39" s="37">
        <v>45</v>
      </c>
      <c r="D39" s="38" t="s">
        <v>12</v>
      </c>
      <c r="E39" s="41">
        <v>319707.15289690957</v>
      </c>
      <c r="F39" s="41">
        <v>314591.7390865162</v>
      </c>
      <c r="G39" s="41">
        <v>320979.61528570758</v>
      </c>
      <c r="H39" s="40">
        <f t="shared" si="2"/>
        <v>2.0305289063660581E-2</v>
      </c>
      <c r="I39" s="40">
        <f t="shared" si="3"/>
        <v>3.9800873307589413E-3</v>
      </c>
      <c r="J39" s="1"/>
      <c r="K39" s="1"/>
      <c r="L39" s="1"/>
      <c r="M39" s="27">
        <v>323335.82696390571</v>
      </c>
      <c r="N39" s="27">
        <v>2356.2116781981313</v>
      </c>
    </row>
    <row r="40" spans="1:14" ht="15" x14ac:dyDescent="0.3">
      <c r="A40" s="16"/>
      <c r="B40" s="36">
        <v>70</v>
      </c>
      <c r="C40" s="37">
        <v>75</v>
      </c>
      <c r="D40" s="38" t="s">
        <v>13</v>
      </c>
      <c r="E40" s="41">
        <v>263358.5011548163</v>
      </c>
      <c r="F40" s="41">
        <v>245100.97158372388</v>
      </c>
      <c r="G40" s="41">
        <v>244408.14334388883</v>
      </c>
      <c r="H40" s="40">
        <f t="shared" si="2"/>
        <v>-2.8267053996494651E-3</v>
      </c>
      <c r="I40" s="40">
        <f t="shared" si="3"/>
        <v>-7.1956506920532015E-2</v>
      </c>
      <c r="J40" s="1"/>
      <c r="K40" s="1"/>
      <c r="L40" s="1"/>
      <c r="M40" s="27">
        <v>270435.343706168</v>
      </c>
      <c r="N40" s="27">
        <v>26027.200362279167</v>
      </c>
    </row>
    <row r="41" spans="1:14" ht="15" x14ac:dyDescent="0.3">
      <c r="A41" s="16"/>
      <c r="B41" s="36">
        <v>56</v>
      </c>
      <c r="C41" s="37">
        <v>55</v>
      </c>
      <c r="D41" s="38" t="s">
        <v>146</v>
      </c>
      <c r="E41" s="41">
        <v>293768.23034961661</v>
      </c>
      <c r="F41" s="41">
        <v>276242.84409316076</v>
      </c>
      <c r="G41" s="41">
        <v>278863.26438781433</v>
      </c>
      <c r="H41" s="40">
        <f t="shared" si="2"/>
        <v>9.4859300455574225E-3</v>
      </c>
      <c r="I41" s="40">
        <f t="shared" si="3"/>
        <v>-5.0737160870199416E-2</v>
      </c>
      <c r="J41" s="1"/>
      <c r="K41" s="1"/>
      <c r="L41" s="1"/>
      <c r="M41" s="27">
        <v>301491.20894297404</v>
      </c>
      <c r="N41" s="27">
        <v>22627.944555159716</v>
      </c>
    </row>
    <row r="42" spans="1:14" ht="15" x14ac:dyDescent="0.3">
      <c r="B42" s="36">
        <v>64</v>
      </c>
      <c r="C42" s="37">
        <v>61</v>
      </c>
      <c r="D42" s="38" t="s">
        <v>14</v>
      </c>
      <c r="E42" s="41">
        <v>274172.35762483615</v>
      </c>
      <c r="F42" s="41">
        <v>267221.53425048362</v>
      </c>
      <c r="G42" s="41">
        <v>266283.12454624608</v>
      </c>
      <c r="H42" s="40">
        <f t="shared" si="2"/>
        <v>-3.511729347972059E-3</v>
      </c>
      <c r="I42" s="40">
        <f t="shared" si="3"/>
        <v>-2.8774720934432452E-2</v>
      </c>
      <c r="J42" s="1"/>
      <c r="K42" s="1"/>
      <c r="L42" s="1"/>
      <c r="M42" s="27">
        <v>276712.18615174684</v>
      </c>
      <c r="N42" s="27">
        <v>10429.061605500756</v>
      </c>
    </row>
    <row r="43" spans="1:14" ht="15" x14ac:dyDescent="0.3">
      <c r="B43" s="36">
        <v>42</v>
      </c>
      <c r="C43" s="37">
        <v>41</v>
      </c>
      <c r="D43" s="38" t="s">
        <v>147</v>
      </c>
      <c r="E43" s="41">
        <v>339385.92831636523</v>
      </c>
      <c r="F43" s="41">
        <v>335341.14534206549</v>
      </c>
      <c r="G43" s="41">
        <v>332027.92249567981</v>
      </c>
      <c r="H43" s="40">
        <f t="shared" si="2"/>
        <v>-9.8801560512534747E-3</v>
      </c>
      <c r="I43" s="40">
        <f t="shared" si="3"/>
        <v>-2.1680350323265318E-2</v>
      </c>
      <c r="J43" s="1"/>
      <c r="K43" s="1"/>
      <c r="L43" s="1"/>
      <c r="M43" s="27">
        <v>342676.18214007356</v>
      </c>
      <c r="N43" s="27">
        <v>10648.259644393751</v>
      </c>
    </row>
    <row r="44" spans="1:14" ht="15" x14ac:dyDescent="0.3">
      <c r="B44" s="44" t="s">
        <v>138</v>
      </c>
      <c r="C44" s="57"/>
      <c r="D44" s="58"/>
      <c r="E44" s="47">
        <v>282236.31911231967</v>
      </c>
      <c r="F44" s="48">
        <v>273740.52059764398</v>
      </c>
      <c r="G44" s="49">
        <v>275613.75777485711</v>
      </c>
      <c r="H44" s="50">
        <f t="shared" si="2"/>
        <v>6.84311249618208E-3</v>
      </c>
      <c r="I44" s="50">
        <f t="shared" si="3"/>
        <v>-2.3464596471111987E-2</v>
      </c>
      <c r="J44" s="1"/>
      <c r="K44" s="1"/>
      <c r="L44" s="1"/>
      <c r="M44" s="27">
        <v>284386.14452692744</v>
      </c>
      <c r="N44" s="27">
        <v>8772.3867520703352</v>
      </c>
    </row>
    <row r="45" spans="1:14" ht="15" x14ac:dyDescent="0.3">
      <c r="B45" s="36">
        <v>34</v>
      </c>
      <c r="C45" s="37">
        <v>35</v>
      </c>
      <c r="D45" s="38" t="s">
        <v>87</v>
      </c>
      <c r="E45" s="41">
        <v>372014.97408761521</v>
      </c>
      <c r="F45" s="41">
        <v>335777.73754425085</v>
      </c>
      <c r="G45" s="41">
        <v>340815.17997802608</v>
      </c>
      <c r="H45" s="40">
        <f t="shared" si="2"/>
        <v>1.5002312156300546E-2</v>
      </c>
      <c r="I45" s="40">
        <f t="shared" si="3"/>
        <v>-8.3867038379592529E-2</v>
      </c>
      <c r="J45" s="1"/>
      <c r="K45" s="1"/>
      <c r="L45" s="1"/>
      <c r="M45" s="27">
        <v>372014.97408761521</v>
      </c>
      <c r="N45" s="27">
        <v>31199.794109589129</v>
      </c>
    </row>
    <row r="46" spans="1:14" ht="15" x14ac:dyDescent="0.3">
      <c r="A46" s="16"/>
      <c r="B46" s="36">
        <v>50</v>
      </c>
      <c r="C46" s="37">
        <v>47</v>
      </c>
      <c r="D46" s="38" t="s">
        <v>88</v>
      </c>
      <c r="E46" s="41">
        <v>319251.32797387993</v>
      </c>
      <c r="F46" s="41">
        <v>314751.15489168174</v>
      </c>
      <c r="G46" s="41">
        <v>315071.74310882093</v>
      </c>
      <c r="H46" s="40">
        <f t="shared" si="2"/>
        <v>1.0185450066084734E-3</v>
      </c>
      <c r="I46" s="40">
        <f t="shared" si="3"/>
        <v>-1.3091832355356603E-2</v>
      </c>
      <c r="J46" s="1"/>
      <c r="K46" s="1"/>
      <c r="L46" s="1"/>
      <c r="M46" s="27">
        <v>330779.17348015861</v>
      </c>
      <c r="N46" s="27">
        <v>15707.430371337687</v>
      </c>
    </row>
    <row r="47" spans="1:14" ht="15" x14ac:dyDescent="0.3">
      <c r="A47" s="16"/>
      <c r="B47" s="36">
        <v>108</v>
      </c>
      <c r="C47" s="37">
        <v>108</v>
      </c>
      <c r="D47" s="38" t="s">
        <v>90</v>
      </c>
      <c r="E47" s="41">
        <v>160206.28193688812</v>
      </c>
      <c r="F47" s="41">
        <v>150530.00825833727</v>
      </c>
      <c r="G47" s="41">
        <v>154523.4469175768</v>
      </c>
      <c r="H47" s="40">
        <f t="shared" si="2"/>
        <v>2.6529186475470423E-2</v>
      </c>
      <c r="I47" s="40">
        <f t="shared" si="3"/>
        <v>-3.5471986183101212E-2</v>
      </c>
      <c r="J47" s="1"/>
      <c r="K47" s="1"/>
      <c r="L47" s="1"/>
      <c r="M47" s="27">
        <v>163300.05130448405</v>
      </c>
      <c r="N47" s="27">
        <v>8776.6043869072455</v>
      </c>
    </row>
    <row r="48" spans="1:14" ht="15" x14ac:dyDescent="0.3">
      <c r="A48" s="16"/>
      <c r="B48" s="36">
        <v>74</v>
      </c>
      <c r="C48" s="37">
        <v>82</v>
      </c>
      <c r="D48" s="38" t="s">
        <v>118</v>
      </c>
      <c r="E48" s="41">
        <v>252108.95072833193</v>
      </c>
      <c r="F48" s="41">
        <v>234982.27458605648</v>
      </c>
      <c r="G48" s="41">
        <v>231489.61842520698</v>
      </c>
      <c r="H48" s="40">
        <f t="shared" si="2"/>
        <v>-1.4863487754564253E-2</v>
      </c>
      <c r="I48" s="40">
        <f t="shared" si="3"/>
        <v>-8.1787386935515682E-2</v>
      </c>
      <c r="J48" s="1"/>
      <c r="K48" s="1"/>
      <c r="L48" s="1"/>
      <c r="M48" s="27">
        <v>265300.07066632161</v>
      </c>
      <c r="N48" s="27">
        <v>33810.452241114632</v>
      </c>
    </row>
    <row r="49" spans="1:14" ht="15" x14ac:dyDescent="0.3">
      <c r="A49" s="16"/>
      <c r="B49" s="36">
        <v>62</v>
      </c>
      <c r="C49" s="37">
        <v>56</v>
      </c>
      <c r="D49" s="38" t="s">
        <v>89</v>
      </c>
      <c r="E49" s="41">
        <v>276065.91778639104</v>
      </c>
      <c r="F49" s="41">
        <v>272175.77348535863</v>
      </c>
      <c r="G49" s="41">
        <v>275233.87844851101</v>
      </c>
      <c r="H49" s="40">
        <f t="shared" si="2"/>
        <v>1.1235772104150499E-2</v>
      </c>
      <c r="I49" s="40">
        <f t="shared" si="3"/>
        <v>-3.0139154610306917E-3</v>
      </c>
      <c r="J49" s="1"/>
      <c r="K49" s="1"/>
      <c r="L49" s="1"/>
      <c r="M49" s="27">
        <v>279604.73046319815</v>
      </c>
      <c r="N49" s="27">
        <v>4370.8520146871451</v>
      </c>
    </row>
    <row r="50" spans="1:14" ht="15" x14ac:dyDescent="0.3">
      <c r="A50" s="16"/>
      <c r="B50" s="36">
        <v>32</v>
      </c>
      <c r="C50" s="37">
        <v>30</v>
      </c>
      <c r="D50" s="38" t="s">
        <v>91</v>
      </c>
      <c r="E50" s="41">
        <v>373077.67754926719</v>
      </c>
      <c r="F50" s="41">
        <v>352694.27167856903</v>
      </c>
      <c r="G50" s="41">
        <v>363978.81764948933</v>
      </c>
      <c r="H50" s="40">
        <f t="shared" si="2"/>
        <v>3.1995262971564742E-2</v>
      </c>
      <c r="I50" s="40">
        <f t="shared" si="3"/>
        <v>-2.4388647317491463E-2</v>
      </c>
      <c r="J50" s="1"/>
      <c r="K50" s="1"/>
      <c r="L50" s="1"/>
      <c r="M50" s="27">
        <v>373077.67754926719</v>
      </c>
      <c r="N50" s="27">
        <v>9098.8598997778608</v>
      </c>
    </row>
    <row r="51" spans="1:14" ht="15" x14ac:dyDescent="0.3">
      <c r="A51" s="16"/>
      <c r="B51" s="36">
        <v>67</v>
      </c>
      <c r="C51" s="37">
        <v>66</v>
      </c>
      <c r="D51" s="38" t="s">
        <v>92</v>
      </c>
      <c r="E51" s="41">
        <v>265349.27686575934</v>
      </c>
      <c r="F51" s="41">
        <v>258034.52938831388</v>
      </c>
      <c r="G51" s="41">
        <v>258160.08121404913</v>
      </c>
      <c r="H51" s="40">
        <f t="shared" si="2"/>
        <v>4.8656986347084263E-4</v>
      </c>
      <c r="I51" s="40">
        <f t="shared" si="3"/>
        <v>-2.7093330483607181E-2</v>
      </c>
      <c r="J51" s="1"/>
      <c r="K51" s="1"/>
      <c r="L51" s="1"/>
      <c r="M51" s="27">
        <v>268717.31096803019</v>
      </c>
      <c r="N51" s="27">
        <v>10557.229753981053</v>
      </c>
    </row>
    <row r="52" spans="1:14" ht="15" x14ac:dyDescent="0.3">
      <c r="B52" s="36">
        <v>44</v>
      </c>
      <c r="C52" s="37">
        <v>40</v>
      </c>
      <c r="D52" s="38" t="s">
        <v>93</v>
      </c>
      <c r="E52" s="41">
        <v>333660.84716840525</v>
      </c>
      <c r="F52" s="41">
        <v>335715.13491129765</v>
      </c>
      <c r="G52" s="41">
        <v>337660.71474233421</v>
      </c>
      <c r="H52" s="40">
        <f t="shared" si="2"/>
        <v>5.7953295181363274E-3</v>
      </c>
      <c r="I52" s="40">
        <f t="shared" si="3"/>
        <v>1.1987824186965979E-2</v>
      </c>
      <c r="J52" s="1"/>
      <c r="K52" s="1"/>
      <c r="L52" s="1"/>
      <c r="M52" s="27">
        <v>343724.07000130852</v>
      </c>
      <c r="N52" s="27">
        <v>6063.3552589743049</v>
      </c>
    </row>
    <row r="53" spans="1:14" ht="15" x14ac:dyDescent="0.3">
      <c r="A53" s="16"/>
      <c r="B53" s="44" t="s">
        <v>139</v>
      </c>
      <c r="C53" s="57"/>
      <c r="D53" s="58"/>
      <c r="E53" s="47">
        <v>291511.87876600248</v>
      </c>
      <c r="F53" s="48">
        <v>282877.01483110164</v>
      </c>
      <c r="G53" s="49">
        <v>285406.88457438035</v>
      </c>
      <c r="H53" s="50">
        <f t="shared" si="2"/>
        <v>8.9433556303231132E-3</v>
      </c>
      <c r="I53" s="50">
        <f t="shared" si="3"/>
        <v>-2.0942522882652859E-2</v>
      </c>
      <c r="J53" s="1"/>
      <c r="K53" s="1"/>
      <c r="L53" s="1"/>
      <c r="M53" s="27">
        <v>293912.37642412027</v>
      </c>
      <c r="N53" s="27">
        <v>8505.4918497399194</v>
      </c>
    </row>
    <row r="54" spans="1:14" ht="15" x14ac:dyDescent="0.3">
      <c r="A54" s="16"/>
      <c r="B54" s="36">
        <v>33</v>
      </c>
      <c r="C54" s="37">
        <v>27</v>
      </c>
      <c r="D54" s="38" t="s">
        <v>129</v>
      </c>
      <c r="E54" s="41">
        <v>372717.32200943533</v>
      </c>
      <c r="F54" s="41">
        <v>362650.07709504216</v>
      </c>
      <c r="G54" s="41">
        <v>367810.42794617306</v>
      </c>
      <c r="H54" s="40">
        <f t="shared" si="2"/>
        <v>1.4229559503936118E-2</v>
      </c>
      <c r="I54" s="40">
        <f t="shared" si="3"/>
        <v>-1.3165189202389849E-2</v>
      </c>
      <c r="J54" s="1"/>
      <c r="K54" s="1"/>
      <c r="L54" s="1"/>
      <c r="M54" s="27">
        <v>386990.08067233162</v>
      </c>
      <c r="N54" s="27">
        <v>19179.652726158558</v>
      </c>
    </row>
    <row r="55" spans="1:14" ht="15" x14ac:dyDescent="0.3">
      <c r="A55" s="16"/>
      <c r="B55" s="36">
        <v>18</v>
      </c>
      <c r="C55" s="37">
        <v>22</v>
      </c>
      <c r="D55" s="38" t="s">
        <v>130</v>
      </c>
      <c r="E55" s="41">
        <v>415603.36390151363</v>
      </c>
      <c r="F55" s="41">
        <v>381527.7998883219</v>
      </c>
      <c r="G55" s="41">
        <v>393630.16663769464</v>
      </c>
      <c r="H55" s="40">
        <f t="shared" si="2"/>
        <v>3.172079925215221E-2</v>
      </c>
      <c r="I55" s="40">
        <f t="shared" si="3"/>
        <v>-5.2870595313627033E-2</v>
      </c>
      <c r="J55" s="1"/>
      <c r="K55" s="1"/>
      <c r="L55" s="1"/>
      <c r="M55" s="27">
        <v>420166.47505415167</v>
      </c>
      <c r="N55" s="27">
        <v>26536.308416457032</v>
      </c>
    </row>
    <row r="56" spans="1:14" ht="15" x14ac:dyDescent="0.3">
      <c r="B56" s="36">
        <v>47</v>
      </c>
      <c r="C56" s="37">
        <v>51</v>
      </c>
      <c r="D56" s="38" t="s">
        <v>40</v>
      </c>
      <c r="E56" s="41">
        <v>324001.64222435578</v>
      </c>
      <c r="F56" s="41">
        <v>300489.90282443975</v>
      </c>
      <c r="G56" s="41">
        <v>296602.03527758416</v>
      </c>
      <c r="H56" s="40">
        <f t="shared" si="2"/>
        <v>-1.2938429911660165E-2</v>
      </c>
      <c r="I56" s="40">
        <f t="shared" si="3"/>
        <v>-8.4566259475310601E-2</v>
      </c>
      <c r="J56" s="1"/>
      <c r="K56" s="1"/>
      <c r="L56" s="1"/>
      <c r="M56" s="27">
        <v>324001.64222435578</v>
      </c>
      <c r="N56" s="27">
        <v>27399.606946771615</v>
      </c>
    </row>
    <row r="57" spans="1:14" ht="15" x14ac:dyDescent="0.3">
      <c r="A57" s="16"/>
      <c r="B57" s="36">
        <v>65</v>
      </c>
      <c r="C57" s="37">
        <v>73</v>
      </c>
      <c r="D57" s="38" t="s">
        <v>131</v>
      </c>
      <c r="E57" s="41">
        <v>271211.93633556017</v>
      </c>
      <c r="F57" s="41">
        <v>248655.35106895221</v>
      </c>
      <c r="G57" s="41">
        <v>252471.74828668614</v>
      </c>
      <c r="H57" s="40">
        <f t="shared" si="2"/>
        <v>1.534814031279641E-2</v>
      </c>
      <c r="I57" s="40">
        <f t="shared" si="3"/>
        <v>-6.9097947170317475E-2</v>
      </c>
      <c r="J57" s="1"/>
      <c r="K57" s="1"/>
      <c r="L57" s="1"/>
      <c r="M57" s="27">
        <v>277336.78958160285</v>
      </c>
      <c r="N57" s="27">
        <v>24865.041294916708</v>
      </c>
    </row>
    <row r="58" spans="1:14" ht="15" x14ac:dyDescent="0.3">
      <c r="A58" s="16"/>
      <c r="B58" s="36">
        <v>26</v>
      </c>
      <c r="C58" s="37">
        <v>28</v>
      </c>
      <c r="D58" s="38" t="s">
        <v>48</v>
      </c>
      <c r="E58" s="41">
        <v>385812.58333918505</v>
      </c>
      <c r="F58" s="41">
        <v>363947.27962201321</v>
      </c>
      <c r="G58" s="41">
        <v>366777.49655505311</v>
      </c>
      <c r="H58" s="40">
        <f t="shared" si="2"/>
        <v>7.776447555754018E-3</v>
      </c>
      <c r="I58" s="40">
        <f t="shared" si="3"/>
        <v>-4.9337651507849745E-2</v>
      </c>
      <c r="J58" s="1"/>
      <c r="K58" s="1"/>
      <c r="L58" s="1"/>
      <c r="M58" s="27">
        <v>409103.99971157784</v>
      </c>
      <c r="N58" s="27">
        <v>42326.503156524734</v>
      </c>
    </row>
    <row r="59" spans="1:14" ht="15" x14ac:dyDescent="0.3">
      <c r="A59" s="16"/>
      <c r="B59" s="36">
        <v>36</v>
      </c>
      <c r="C59" s="37">
        <v>37</v>
      </c>
      <c r="D59" s="38" t="s">
        <v>50</v>
      </c>
      <c r="E59" s="41">
        <v>360204.51855380117</v>
      </c>
      <c r="F59" s="41">
        <v>338959.73626870388</v>
      </c>
      <c r="G59" s="41">
        <v>338108.02360909997</v>
      </c>
      <c r="H59" s="40">
        <f t="shared" si="2"/>
        <v>-2.5127251660613803E-3</v>
      </c>
      <c r="I59" s="40">
        <f t="shared" si="3"/>
        <v>-6.1344302490755176E-2</v>
      </c>
      <c r="J59" s="1"/>
      <c r="K59" s="1"/>
      <c r="L59" s="1"/>
      <c r="M59" s="27">
        <v>368609.74720971688</v>
      </c>
      <c r="N59" s="27">
        <v>30501.723600616911</v>
      </c>
    </row>
    <row r="60" spans="1:14" ht="15" x14ac:dyDescent="0.3">
      <c r="B60" s="36">
        <v>15</v>
      </c>
      <c r="C60" s="37">
        <v>16</v>
      </c>
      <c r="D60" s="38" t="s">
        <v>7</v>
      </c>
      <c r="E60" s="41">
        <v>424766.56140615419</v>
      </c>
      <c r="F60" s="41">
        <v>407196.95327658625</v>
      </c>
      <c r="G60" s="41">
        <v>409830.65819927718</v>
      </c>
      <c r="H60" s="40">
        <f t="shared" si="2"/>
        <v>6.4678895593357488E-3</v>
      </c>
      <c r="I60" s="40">
        <f t="shared" si="3"/>
        <v>-3.5162615337311243E-2</v>
      </c>
      <c r="J60" s="1"/>
      <c r="K60" s="1"/>
      <c r="L60" s="1"/>
      <c r="M60" s="27">
        <v>424766.56140615419</v>
      </c>
      <c r="N60" s="27">
        <v>14935.903206877003</v>
      </c>
    </row>
    <row r="61" spans="1:14" ht="15" x14ac:dyDescent="0.3">
      <c r="A61" s="16"/>
      <c r="B61" s="36">
        <v>14</v>
      </c>
      <c r="C61" s="37">
        <v>20</v>
      </c>
      <c r="D61" s="38" t="s">
        <v>35</v>
      </c>
      <c r="E61" s="41">
        <v>434436.11323061242</v>
      </c>
      <c r="F61" s="41">
        <v>394987.92476932873</v>
      </c>
      <c r="G61" s="41">
        <v>395791.06535716797</v>
      </c>
      <c r="H61" s="40">
        <f t="shared" si="2"/>
        <v>2.0333294702825633E-3</v>
      </c>
      <c r="I61" s="40">
        <f t="shared" si="3"/>
        <v>-8.8954501471037783E-2</v>
      </c>
      <c r="J61" s="1"/>
      <c r="K61" s="1"/>
      <c r="L61" s="1"/>
      <c r="M61" s="27">
        <v>439193.38155746338</v>
      </c>
      <c r="N61" s="27">
        <v>43402.316200295405</v>
      </c>
    </row>
    <row r="62" spans="1:14" ht="15" x14ac:dyDescent="0.3">
      <c r="A62" s="16"/>
      <c r="B62" s="36">
        <v>3</v>
      </c>
      <c r="C62" s="37">
        <v>5</v>
      </c>
      <c r="D62" s="38" t="s">
        <v>37</v>
      </c>
      <c r="E62" s="41">
        <v>572763.05345637898</v>
      </c>
      <c r="F62" s="41">
        <v>537739.59253211692</v>
      </c>
      <c r="G62" s="41">
        <v>545249.40445633337</v>
      </c>
      <c r="H62" s="40">
        <f t="shared" si="2"/>
        <v>1.3965517935650151E-2</v>
      </c>
      <c r="I62" s="40">
        <f t="shared" si="3"/>
        <v>-4.8036703544358406E-2</v>
      </c>
      <c r="J62" s="1"/>
      <c r="K62" s="1"/>
      <c r="L62" s="1"/>
      <c r="M62" s="27">
        <v>576152.11096836533</v>
      </c>
      <c r="N62" s="27">
        <v>30902.70651203196</v>
      </c>
    </row>
    <row r="63" spans="1:14" ht="15" x14ac:dyDescent="0.3">
      <c r="B63" s="36">
        <v>48</v>
      </c>
      <c r="C63" s="37">
        <v>49</v>
      </c>
      <c r="D63" s="38" t="s">
        <v>8</v>
      </c>
      <c r="E63" s="41">
        <v>321412.88394139003</v>
      </c>
      <c r="F63" s="41">
        <v>305330.09489141958</v>
      </c>
      <c r="G63" s="41">
        <v>311749.20161812112</v>
      </c>
      <c r="H63" s="40">
        <f t="shared" si="2"/>
        <v>2.1023498286286912E-2</v>
      </c>
      <c r="I63" s="40">
        <f t="shared" si="3"/>
        <v>-3.0066256849339945E-2</v>
      </c>
      <c r="J63" s="1"/>
      <c r="K63" s="1"/>
      <c r="L63" s="1"/>
      <c r="M63" s="27">
        <v>330000.48016487854</v>
      </c>
      <c r="N63" s="27">
        <v>18251.278546757414</v>
      </c>
    </row>
    <row r="64" spans="1:14" ht="15" x14ac:dyDescent="0.3">
      <c r="B64" s="36">
        <v>40</v>
      </c>
      <c r="C64" s="37">
        <v>43</v>
      </c>
      <c r="D64" s="38" t="s">
        <v>9</v>
      </c>
      <c r="E64" s="41">
        <v>347374.55397497094</v>
      </c>
      <c r="F64" s="41">
        <v>332320.68282788212</v>
      </c>
      <c r="G64" s="41">
        <v>329577.47837758978</v>
      </c>
      <c r="H64" s="40">
        <f t="shared" si="2"/>
        <v>-8.2546907010091486E-3</v>
      </c>
      <c r="I64" s="40">
        <f t="shared" si="3"/>
        <v>-5.1233100967618572E-2</v>
      </c>
      <c r="J64" s="1"/>
      <c r="K64" s="1"/>
      <c r="L64" s="1"/>
      <c r="M64" s="27">
        <v>352149.51962783607</v>
      </c>
      <c r="N64" s="27">
        <v>22572.041250246286</v>
      </c>
    </row>
    <row r="65" spans="1:14" ht="15" x14ac:dyDescent="0.3">
      <c r="A65" s="16"/>
      <c r="B65" s="44" t="s">
        <v>140</v>
      </c>
      <c r="C65" s="45"/>
      <c r="D65" s="46"/>
      <c r="E65" s="47">
        <v>415380.22617387562</v>
      </c>
      <c r="F65" s="48">
        <v>388734.92082249944</v>
      </c>
      <c r="G65" s="49">
        <v>392095.08464656631</v>
      </c>
      <c r="H65" s="50">
        <f t="shared" si="2"/>
        <v>8.643843514128724E-3</v>
      </c>
      <c r="I65" s="50">
        <f t="shared" si="3"/>
        <v>-5.6057414532684757E-2</v>
      </c>
      <c r="K65" s="1"/>
      <c r="L65" s="1"/>
      <c r="M65" s="27">
        <v>415831.50255681959</v>
      </c>
      <c r="N65" s="27">
        <v>23736.41791025328</v>
      </c>
    </row>
    <row r="66" spans="1:14" ht="15" x14ac:dyDescent="0.3">
      <c r="A66" s="16"/>
      <c r="B66" s="44" t="s">
        <v>141</v>
      </c>
      <c r="C66" s="45"/>
      <c r="D66" s="46"/>
      <c r="E66" s="47">
        <v>711446.97470360575</v>
      </c>
      <c r="F66" s="48">
        <v>676940.55877642287</v>
      </c>
      <c r="G66" s="49">
        <v>676678.34505028999</v>
      </c>
      <c r="H66" s="50">
        <f t="shared" si="2"/>
        <v>-3.8735118280819325E-4</v>
      </c>
      <c r="I66" s="50">
        <f t="shared" si="3"/>
        <v>-4.8870303605972332E-2</v>
      </c>
      <c r="J66" s="1"/>
      <c r="K66" s="1"/>
      <c r="L66" s="1"/>
      <c r="M66" s="27">
        <v>726130.08539163321</v>
      </c>
      <c r="N66" s="27">
        <v>49451.740341343218</v>
      </c>
    </row>
    <row r="67" spans="1:14" ht="15" x14ac:dyDescent="0.3">
      <c r="A67" s="16"/>
      <c r="B67" s="36">
        <v>11</v>
      </c>
      <c r="C67" s="37">
        <v>11</v>
      </c>
      <c r="D67" s="38" t="s">
        <v>31</v>
      </c>
      <c r="E67" s="41">
        <v>460029.66597435257</v>
      </c>
      <c r="F67" s="41">
        <v>435706.10234975786</v>
      </c>
      <c r="G67" s="41">
        <v>450509.39604612236</v>
      </c>
      <c r="H67" s="40">
        <f t="shared" si="2"/>
        <v>3.3975410526798866E-2</v>
      </c>
      <c r="I67" s="40">
        <f t="shared" si="3"/>
        <v>-2.069490433419352E-2</v>
      </c>
      <c r="J67" s="1"/>
      <c r="K67" s="1"/>
      <c r="L67" s="1"/>
      <c r="M67" s="27">
        <v>473313.34445484047</v>
      </c>
      <c r="N67" s="27">
        <v>22803.948408718104</v>
      </c>
    </row>
    <row r="68" spans="1:14" ht="15" x14ac:dyDescent="0.3">
      <c r="A68" s="16"/>
      <c r="B68" s="36">
        <v>8</v>
      </c>
      <c r="C68" s="37">
        <v>8</v>
      </c>
      <c r="D68" s="38" t="s">
        <v>32</v>
      </c>
      <c r="E68" s="41">
        <v>516734.22516462038</v>
      </c>
      <c r="F68" s="41">
        <v>517372.10481762869</v>
      </c>
      <c r="G68" s="41">
        <v>513482.48768984323</v>
      </c>
      <c r="H68" s="40">
        <f t="shared" si="2"/>
        <v>-7.5180263712836259E-3</v>
      </c>
      <c r="I68" s="40">
        <f t="shared" si="3"/>
        <v>-6.2928625905148694E-3</v>
      </c>
      <c r="J68" s="1"/>
      <c r="K68" s="1"/>
      <c r="L68" s="1"/>
      <c r="M68" s="27">
        <v>546232.39147884923</v>
      </c>
      <c r="N68" s="27">
        <v>32749.903789005999</v>
      </c>
    </row>
    <row r="69" spans="1:14" ht="15" x14ac:dyDescent="0.3">
      <c r="A69" s="16"/>
      <c r="B69" s="36">
        <v>46</v>
      </c>
      <c r="C69" s="37">
        <v>44</v>
      </c>
      <c r="D69" s="38" t="s">
        <v>38</v>
      </c>
      <c r="E69" s="41">
        <v>329427.95626901294</v>
      </c>
      <c r="F69" s="41">
        <v>314887.24628818448</v>
      </c>
      <c r="G69" s="41">
        <v>321943.30231662694</v>
      </c>
      <c r="H69" s="40">
        <f t="shared" si="2"/>
        <v>2.2408198844562799E-2</v>
      </c>
      <c r="I69" s="40">
        <f t="shared" si="3"/>
        <v>-2.2720154164068473E-2</v>
      </c>
      <c r="J69" s="1"/>
      <c r="K69" s="1"/>
      <c r="L69" s="1"/>
      <c r="M69" s="27">
        <v>343146.79434697743</v>
      </c>
      <c r="N69" s="27">
        <v>21203.492030350491</v>
      </c>
    </row>
    <row r="70" spans="1:14" ht="15" x14ac:dyDescent="0.3">
      <c r="A70" s="16"/>
      <c r="B70" s="36">
        <v>43</v>
      </c>
      <c r="C70" s="37">
        <v>46</v>
      </c>
      <c r="D70" s="38" t="s">
        <v>41</v>
      </c>
      <c r="E70" s="41">
        <v>336473.82664490287</v>
      </c>
      <c r="F70" s="41">
        <v>316097.44529007032</v>
      </c>
      <c r="G70" s="41">
        <v>315165.53497374931</v>
      </c>
      <c r="H70" s="40">
        <f t="shared" ref="H70:H125" si="6">+G70/F70*1-1</f>
        <v>-2.9481741475823053E-3</v>
      </c>
      <c r="I70" s="40">
        <f t="shared" ref="I70:I125" si="7">+G70/E70*1-1</f>
        <v>-6.332822937113991E-2</v>
      </c>
      <c r="J70" s="1"/>
      <c r="K70" s="1"/>
      <c r="L70" s="1"/>
      <c r="M70" s="27">
        <v>339643.6088618082</v>
      </c>
      <c r="N70" s="27">
        <v>24478.073888058891</v>
      </c>
    </row>
    <row r="71" spans="1:14" ht="15" x14ac:dyDescent="0.3">
      <c r="A71" s="16"/>
      <c r="B71" s="36">
        <v>35</v>
      </c>
      <c r="C71" s="37">
        <v>29</v>
      </c>
      <c r="D71" s="38" t="s">
        <v>42</v>
      </c>
      <c r="E71" s="41">
        <v>367232.28538508824</v>
      </c>
      <c r="F71" s="41">
        <v>361883.86824796721</v>
      </c>
      <c r="G71" s="41">
        <v>364020.49118166539</v>
      </c>
      <c r="H71" s="40">
        <f t="shared" si="6"/>
        <v>5.9041673895066094E-3</v>
      </c>
      <c r="I71" s="40">
        <f t="shared" si="7"/>
        <v>-8.7459472689196405E-3</v>
      </c>
      <c r="J71" s="1"/>
      <c r="K71" s="1"/>
      <c r="L71" s="1"/>
      <c r="M71" s="27">
        <v>381770.85047622473</v>
      </c>
      <c r="N71" s="27">
        <v>17750.359294559341</v>
      </c>
    </row>
    <row r="72" spans="1:14" ht="15" x14ac:dyDescent="0.3">
      <c r="A72" s="16"/>
      <c r="B72" s="36">
        <v>57</v>
      </c>
      <c r="C72" s="37">
        <v>57</v>
      </c>
      <c r="D72" s="38" t="s">
        <v>44</v>
      </c>
      <c r="E72" s="41">
        <v>288493.99956306297</v>
      </c>
      <c r="F72" s="41">
        <v>267027.22341346665</v>
      </c>
      <c r="G72" s="41">
        <v>270350.07512842928</v>
      </c>
      <c r="H72" s="40">
        <f t="shared" si="6"/>
        <v>1.2443868728011731E-2</v>
      </c>
      <c r="I72" s="40">
        <f t="shared" si="7"/>
        <v>-6.2891860704602065E-2</v>
      </c>
      <c r="J72" s="1"/>
      <c r="K72" s="1"/>
      <c r="L72" s="1"/>
      <c r="M72" s="27">
        <v>302265.09012889647</v>
      </c>
      <c r="N72" s="27">
        <v>31915.015000467189</v>
      </c>
    </row>
    <row r="73" spans="1:14" ht="15" x14ac:dyDescent="0.3">
      <c r="A73" s="16"/>
      <c r="B73" s="36">
        <v>23</v>
      </c>
      <c r="C73" s="37">
        <v>25</v>
      </c>
      <c r="D73" s="38" t="s">
        <v>45</v>
      </c>
      <c r="E73" s="41">
        <v>394648.35032299376</v>
      </c>
      <c r="F73" s="41">
        <v>370586.22207253246</v>
      </c>
      <c r="G73" s="41">
        <v>370210.61453051801</v>
      </c>
      <c r="H73" s="40">
        <f t="shared" si="6"/>
        <v>-1.0135496671026534E-3</v>
      </c>
      <c r="I73" s="40">
        <f t="shared" si="7"/>
        <v>-6.1922812479705214E-2</v>
      </c>
      <c r="J73" s="1"/>
      <c r="K73" s="1"/>
      <c r="L73" s="1"/>
      <c r="M73" s="27">
        <v>407666.51899361057</v>
      </c>
      <c r="N73" s="27">
        <v>37455.904463092564</v>
      </c>
    </row>
    <row r="74" spans="1:14" ht="15" x14ac:dyDescent="0.3">
      <c r="A74" s="16"/>
      <c r="B74" s="36">
        <v>28</v>
      </c>
      <c r="C74" s="37">
        <v>24</v>
      </c>
      <c r="D74" s="38" t="s">
        <v>46</v>
      </c>
      <c r="E74" s="41">
        <v>383971.44514262513</v>
      </c>
      <c r="F74" s="41">
        <v>366303.10962776927</v>
      </c>
      <c r="G74" s="41">
        <v>373459.7330146383</v>
      </c>
      <c r="H74" s="40">
        <f t="shared" si="6"/>
        <v>1.9537435524752844E-2</v>
      </c>
      <c r="I74" s="40">
        <f t="shared" si="7"/>
        <v>-2.7376286077945955E-2</v>
      </c>
      <c r="J74" s="1"/>
      <c r="K74" s="1"/>
      <c r="L74" s="1"/>
      <c r="M74" s="27">
        <v>395416.68932877202</v>
      </c>
      <c r="N74" s="27">
        <v>21956.956314133713</v>
      </c>
    </row>
    <row r="75" spans="1:14" ht="15" x14ac:dyDescent="0.3">
      <c r="A75" s="16"/>
      <c r="B75" s="36">
        <v>60</v>
      </c>
      <c r="C75" s="37">
        <v>63</v>
      </c>
      <c r="D75" s="38" t="s">
        <v>47</v>
      </c>
      <c r="E75" s="41">
        <v>278416.61519434419</v>
      </c>
      <c r="F75" s="41">
        <v>260759.20032964787</v>
      </c>
      <c r="G75" s="41">
        <v>264319.00953305577</v>
      </c>
      <c r="H75" s="40">
        <f t="shared" si="6"/>
        <v>1.3651710846281251E-2</v>
      </c>
      <c r="I75" s="40">
        <f t="shared" si="7"/>
        <v>-5.0634929425630082E-2</v>
      </c>
      <c r="J75" s="1"/>
      <c r="K75" s="1"/>
      <c r="L75" s="1"/>
      <c r="M75" s="27">
        <v>279614.95299888682</v>
      </c>
      <c r="N75" s="27">
        <v>15295.943465831049</v>
      </c>
    </row>
    <row r="76" spans="1:14" ht="15" x14ac:dyDescent="0.3">
      <c r="B76" s="62">
        <v>9</v>
      </c>
      <c r="C76" s="63">
        <v>9</v>
      </c>
      <c r="D76" s="62" t="s">
        <v>51</v>
      </c>
      <c r="E76" s="64">
        <v>490264.99551892065</v>
      </c>
      <c r="F76" s="65">
        <v>486317.54730978608</v>
      </c>
      <c r="G76" s="66">
        <v>494082.44346582337</v>
      </c>
      <c r="H76" s="67">
        <f t="shared" si="6"/>
        <v>1.5966720096758147E-2</v>
      </c>
      <c r="I76" s="67">
        <f t="shared" si="7"/>
        <v>7.7864991010874185E-3</v>
      </c>
      <c r="J76" s="1"/>
      <c r="K76" s="1"/>
      <c r="L76" s="1"/>
      <c r="M76" s="27">
        <v>494082.44346582337</v>
      </c>
      <c r="N76" s="27">
        <v>0</v>
      </c>
    </row>
    <row r="77" spans="1:14" ht="15" x14ac:dyDescent="0.3">
      <c r="A77" s="16"/>
      <c r="B77" s="36">
        <v>1</v>
      </c>
      <c r="C77" s="37">
        <v>1</v>
      </c>
      <c r="D77" s="38" t="s">
        <v>53</v>
      </c>
      <c r="E77" s="41">
        <v>693194.88344172633</v>
      </c>
      <c r="F77" s="41">
        <v>704924.09044596273</v>
      </c>
      <c r="G77" s="41">
        <v>698398.91375694121</v>
      </c>
      <c r="H77" s="40">
        <f t="shared" si="6"/>
        <v>-9.2565664551107485E-3</v>
      </c>
      <c r="I77" s="40">
        <f t="shared" si="7"/>
        <v>7.5073120698421203E-3</v>
      </c>
      <c r="J77" s="1"/>
      <c r="K77" s="1"/>
      <c r="L77" s="1"/>
      <c r="M77" s="27">
        <v>734377.80728640396</v>
      </c>
      <c r="N77" s="27">
        <v>35978.893529462744</v>
      </c>
    </row>
    <row r="78" spans="1:14" ht="15" x14ac:dyDescent="0.3">
      <c r="A78" s="16"/>
      <c r="B78" s="36">
        <v>5</v>
      </c>
      <c r="C78" s="37">
        <v>6</v>
      </c>
      <c r="D78" s="38" t="s">
        <v>54</v>
      </c>
      <c r="E78" s="41">
        <v>560059.83027223509</v>
      </c>
      <c r="F78" s="41">
        <v>539281.05504220771</v>
      </c>
      <c r="G78" s="41">
        <v>542446.09262821241</v>
      </c>
      <c r="H78" s="40">
        <f t="shared" si="6"/>
        <v>5.868994574187214E-3</v>
      </c>
      <c r="I78" s="40">
        <f t="shared" si="7"/>
        <v>-3.1449742852403761E-2</v>
      </c>
      <c r="J78" s="1"/>
      <c r="K78" s="1"/>
      <c r="L78" s="1"/>
      <c r="M78" s="27">
        <v>563706.19652268779</v>
      </c>
      <c r="N78" s="27">
        <v>21260.103894475382</v>
      </c>
    </row>
    <row r="79" spans="1:14" ht="15" x14ac:dyDescent="0.3">
      <c r="B79" s="36">
        <v>4</v>
      </c>
      <c r="C79" s="37">
        <v>3</v>
      </c>
      <c r="D79" s="38" t="s">
        <v>33</v>
      </c>
      <c r="E79" s="41">
        <v>570450.81729914004</v>
      </c>
      <c r="F79" s="41">
        <v>551670.21421407105</v>
      </c>
      <c r="G79" s="41">
        <v>550468.82769051183</v>
      </c>
      <c r="H79" s="40">
        <f t="shared" si="6"/>
        <v>-2.1777259177763186E-3</v>
      </c>
      <c r="I79" s="40">
        <f t="shared" si="7"/>
        <v>-3.5028417880502039E-2</v>
      </c>
      <c r="J79" s="1"/>
      <c r="K79" s="1"/>
      <c r="L79" s="1"/>
      <c r="M79" s="27">
        <v>596063.38676104613</v>
      </c>
      <c r="N79" s="27">
        <v>45594.559070534306</v>
      </c>
    </row>
    <row r="80" spans="1:14" ht="15" x14ac:dyDescent="0.3">
      <c r="A80" s="16"/>
      <c r="B80" s="36">
        <v>19</v>
      </c>
      <c r="C80" s="37">
        <v>18</v>
      </c>
      <c r="D80" s="38" t="s">
        <v>34</v>
      </c>
      <c r="E80" s="41">
        <v>414961.96991116629</v>
      </c>
      <c r="F80" s="41">
        <v>400171.07273306249</v>
      </c>
      <c r="G80" s="41">
        <v>402349.46592652175</v>
      </c>
      <c r="H80" s="40">
        <f t="shared" si="6"/>
        <v>5.4436548313734345E-3</v>
      </c>
      <c r="I80" s="40">
        <f t="shared" si="7"/>
        <v>-3.0394361168433304E-2</v>
      </c>
      <c r="J80" s="1"/>
      <c r="K80" s="1"/>
      <c r="L80" s="1"/>
      <c r="M80" s="27">
        <v>436392.20369599358</v>
      </c>
      <c r="N80" s="27">
        <v>34042.737769471831</v>
      </c>
    </row>
    <row r="81" spans="1:14" ht="15" x14ac:dyDescent="0.3">
      <c r="A81" s="16"/>
      <c r="B81" s="36">
        <v>12</v>
      </c>
      <c r="C81" s="37">
        <v>13</v>
      </c>
      <c r="D81" s="38" t="s">
        <v>36</v>
      </c>
      <c r="E81" s="41">
        <v>453056.44912860385</v>
      </c>
      <c r="F81" s="41">
        <v>424747.28779727471</v>
      </c>
      <c r="G81" s="41">
        <v>424302.24828712101</v>
      </c>
      <c r="H81" s="40">
        <f t="shared" si="6"/>
        <v>-1.0477748132581288E-3</v>
      </c>
      <c r="I81" s="40">
        <f t="shared" si="7"/>
        <v>-6.3467148291979636E-2</v>
      </c>
      <c r="J81" s="55"/>
      <c r="K81" s="1"/>
      <c r="L81" s="1"/>
      <c r="M81" s="27">
        <v>453056.44912860385</v>
      </c>
      <c r="N81" s="27">
        <v>28754.200841482845</v>
      </c>
    </row>
    <row r="82" spans="1:14" ht="15" x14ac:dyDescent="0.3">
      <c r="B82" s="36">
        <v>16</v>
      </c>
      <c r="C82" s="37">
        <v>21</v>
      </c>
      <c r="D82" s="38" t="s">
        <v>39</v>
      </c>
      <c r="E82" s="41">
        <v>423689.41380376153</v>
      </c>
      <c r="F82" s="41">
        <v>399729.38470579591</v>
      </c>
      <c r="G82" s="41">
        <v>394703.59342389653</v>
      </c>
      <c r="H82" s="40">
        <f t="shared" si="6"/>
        <v>-1.2572984309368151E-2</v>
      </c>
      <c r="I82" s="40">
        <f t="shared" si="7"/>
        <v>-6.8412897361863845E-2</v>
      </c>
      <c r="J82" s="1"/>
      <c r="K82" s="1"/>
      <c r="L82" s="1"/>
      <c r="M82" s="27">
        <v>435791.83390418813</v>
      </c>
      <c r="N82" s="27">
        <v>41088.240480291599</v>
      </c>
    </row>
    <row r="83" spans="1:14" ht="15" x14ac:dyDescent="0.3">
      <c r="B83" s="36">
        <v>7</v>
      </c>
      <c r="C83" s="37">
        <v>10</v>
      </c>
      <c r="D83" s="38" t="s">
        <v>43</v>
      </c>
      <c r="E83" s="41">
        <v>523525.77237576246</v>
      </c>
      <c r="F83" s="41">
        <v>459634.58967877325</v>
      </c>
      <c r="G83" s="41">
        <v>469902.1431071668</v>
      </c>
      <c r="H83" s="40">
        <f t="shared" si="6"/>
        <v>2.2338513373350022E-2</v>
      </c>
      <c r="I83" s="40">
        <f t="shared" si="7"/>
        <v>-0.10242786907175816</v>
      </c>
      <c r="J83" s="1"/>
      <c r="K83" s="1"/>
      <c r="L83" s="1"/>
      <c r="M83" s="27">
        <v>529589.54422710778</v>
      </c>
      <c r="N83" s="27">
        <v>59687.401119940972</v>
      </c>
    </row>
    <row r="84" spans="1:14" ht="15" x14ac:dyDescent="0.3">
      <c r="B84" s="36">
        <v>2</v>
      </c>
      <c r="C84" s="37">
        <v>2</v>
      </c>
      <c r="D84" s="38" t="s">
        <v>49</v>
      </c>
      <c r="E84" s="41">
        <v>664986.60868596192</v>
      </c>
      <c r="F84" s="41">
        <v>618133.23964627378</v>
      </c>
      <c r="G84" s="41">
        <v>610801.83312830317</v>
      </c>
      <c r="H84" s="40">
        <f t="shared" si="6"/>
        <v>-1.1860560228351469E-2</v>
      </c>
      <c r="I84" s="40">
        <f t="shared" si="7"/>
        <v>-8.1482506339082272E-2</v>
      </c>
      <c r="J84" s="1"/>
      <c r="K84" s="1"/>
      <c r="L84" s="1"/>
      <c r="M84" s="27">
        <v>675808.5601560456</v>
      </c>
      <c r="N84" s="27">
        <v>65006.727027742425</v>
      </c>
    </row>
    <row r="85" spans="1:14" ht="15" x14ac:dyDescent="0.3">
      <c r="B85" s="36">
        <v>10</v>
      </c>
      <c r="C85" s="37">
        <v>12</v>
      </c>
      <c r="D85" s="38" t="s">
        <v>52</v>
      </c>
      <c r="E85" s="41">
        <v>469039.00213257689</v>
      </c>
      <c r="F85" s="41">
        <v>448978.71951596392</v>
      </c>
      <c r="G85" s="41">
        <v>445215.40228922712</v>
      </c>
      <c r="H85" s="40">
        <f t="shared" si="6"/>
        <v>-8.3819501084461123E-3</v>
      </c>
      <c r="I85" s="40">
        <f t="shared" si="7"/>
        <v>-5.0792364249094724E-2</v>
      </c>
      <c r="J85" s="1"/>
      <c r="K85" s="1"/>
      <c r="L85" s="1"/>
      <c r="M85" s="27">
        <v>473918.1490182979</v>
      </c>
      <c r="N85" s="27">
        <v>28702.746729070786</v>
      </c>
    </row>
    <row r="86" spans="1:14" ht="15" x14ac:dyDescent="0.3">
      <c r="B86" s="44" t="s">
        <v>142</v>
      </c>
      <c r="C86" s="57"/>
      <c r="D86" s="58"/>
      <c r="E86" s="47">
        <v>479380.54759072157</v>
      </c>
      <c r="F86" s="48">
        <v>452729.54668132955</v>
      </c>
      <c r="G86" s="49">
        <v>451827.77097774902</v>
      </c>
      <c r="H86" s="50">
        <f t="shared" si="6"/>
        <v>-1.9918640393383757E-3</v>
      </c>
      <c r="I86" s="50">
        <f t="shared" si="7"/>
        <v>-5.7475791939092469E-2</v>
      </c>
      <c r="J86" s="1"/>
      <c r="K86" s="1"/>
      <c r="L86" s="1"/>
      <c r="M86" s="27">
        <v>482181.18339847954</v>
      </c>
      <c r="N86" s="27">
        <v>30353.412420730514</v>
      </c>
    </row>
    <row r="87" spans="1:14" ht="15" x14ac:dyDescent="0.3">
      <c r="B87" s="36">
        <v>6</v>
      </c>
      <c r="C87" s="37">
        <v>4</v>
      </c>
      <c r="D87" s="38" t="s">
        <v>55</v>
      </c>
      <c r="E87" s="41">
        <v>527708.50515456055</v>
      </c>
      <c r="F87" s="41">
        <v>509637.44911271619</v>
      </c>
      <c r="G87" s="41">
        <v>545767.41555624316</v>
      </c>
      <c r="H87" s="40">
        <f t="shared" si="6"/>
        <v>7.0893468496927792E-2</v>
      </c>
      <c r="I87" s="40">
        <f t="shared" si="7"/>
        <v>3.4221374537811045E-2</v>
      </c>
      <c r="J87" s="1"/>
      <c r="K87" s="1"/>
      <c r="L87" s="1"/>
      <c r="M87" s="27">
        <v>546368.37907049677</v>
      </c>
      <c r="N87" s="27">
        <v>600.96351425361354</v>
      </c>
    </row>
    <row r="88" spans="1:14" ht="15" x14ac:dyDescent="0.3">
      <c r="B88" s="36">
        <v>24</v>
      </c>
      <c r="C88" s="37">
        <v>14</v>
      </c>
      <c r="D88" s="38" t="s">
        <v>132</v>
      </c>
      <c r="E88" s="41">
        <v>390548.86220637872</v>
      </c>
      <c r="F88" s="41">
        <v>399679.41389925795</v>
      </c>
      <c r="G88" s="41">
        <v>416142.70429798687</v>
      </c>
      <c r="H88" s="40">
        <f t="shared" si="6"/>
        <v>4.1191239343837172E-2</v>
      </c>
      <c r="I88" s="40">
        <f t="shared" si="7"/>
        <v>6.5533008973621243E-2</v>
      </c>
      <c r="J88" s="1"/>
      <c r="K88" s="1"/>
      <c r="L88" s="1"/>
      <c r="M88" s="27">
        <v>454525.65001806297</v>
      </c>
      <c r="N88" s="27">
        <v>38382.945720076095</v>
      </c>
    </row>
    <row r="89" spans="1:14" ht="15" x14ac:dyDescent="0.3">
      <c r="B89" s="36">
        <v>22</v>
      </c>
      <c r="C89" s="37">
        <v>19</v>
      </c>
      <c r="D89" s="38" t="s">
        <v>133</v>
      </c>
      <c r="E89" s="41">
        <v>399455.62764285103</v>
      </c>
      <c r="F89" s="41">
        <v>396948.99448329926</v>
      </c>
      <c r="G89" s="41">
        <v>398994.07806578703</v>
      </c>
      <c r="H89" s="40">
        <f t="shared" si="6"/>
        <v>5.1520059526786177E-3</v>
      </c>
      <c r="I89" s="40">
        <f t="shared" si="7"/>
        <v>-1.1554464253953345E-3</v>
      </c>
      <c r="J89" s="1"/>
      <c r="K89" s="1"/>
      <c r="L89" s="1"/>
      <c r="M89" s="27">
        <v>411284.87378844409</v>
      </c>
      <c r="N89" s="27">
        <v>12290.795722657058</v>
      </c>
    </row>
    <row r="90" spans="1:14" ht="15" x14ac:dyDescent="0.3">
      <c r="B90" s="36">
        <v>31</v>
      </c>
      <c r="C90" s="37">
        <v>34</v>
      </c>
      <c r="D90" s="38" t="s">
        <v>56</v>
      </c>
      <c r="E90" s="41">
        <v>375073.73410969792</v>
      </c>
      <c r="F90" s="41">
        <v>347212.41831498937</v>
      </c>
      <c r="G90" s="41">
        <v>348708.25953791756</v>
      </c>
      <c r="H90" s="40">
        <f t="shared" si="6"/>
        <v>4.3081443635786254E-3</v>
      </c>
      <c r="I90" s="40">
        <f t="shared" si="7"/>
        <v>-7.02941106616366E-2</v>
      </c>
      <c r="J90" s="1"/>
      <c r="K90" s="1"/>
      <c r="L90" s="1"/>
      <c r="M90" s="27">
        <v>376135.99127221323</v>
      </c>
      <c r="N90" s="27">
        <v>27427.731734295667</v>
      </c>
    </row>
    <row r="91" spans="1:14" ht="15" x14ac:dyDescent="0.3">
      <c r="A91" s="16"/>
      <c r="B91" s="36">
        <v>17</v>
      </c>
      <c r="C91" s="37">
        <v>15</v>
      </c>
      <c r="D91" s="38" t="s">
        <v>58</v>
      </c>
      <c r="E91" s="41">
        <v>420507.95769667201</v>
      </c>
      <c r="F91" s="41">
        <v>401354.2760649072</v>
      </c>
      <c r="G91" s="41">
        <v>411728.30261819385</v>
      </c>
      <c r="H91" s="40">
        <f t="shared" si="6"/>
        <v>2.5847554571983622E-2</v>
      </c>
      <c r="I91" s="40">
        <f t="shared" si="7"/>
        <v>-2.0878689493936453E-2</v>
      </c>
      <c r="J91" s="1"/>
      <c r="K91" s="1"/>
      <c r="L91" s="1"/>
      <c r="M91" s="27">
        <v>420507.95769667201</v>
      </c>
      <c r="N91" s="27">
        <v>8779.6550784781575</v>
      </c>
    </row>
    <row r="92" spans="1:14" ht="15" x14ac:dyDescent="0.3">
      <c r="A92" s="16"/>
      <c r="B92" s="36">
        <v>27</v>
      </c>
      <c r="C92" s="37">
        <v>26</v>
      </c>
      <c r="D92" s="38" t="s">
        <v>60</v>
      </c>
      <c r="E92" s="41">
        <v>385613.61104075378</v>
      </c>
      <c r="F92" s="41">
        <v>375773.09301760606</v>
      </c>
      <c r="G92" s="41">
        <v>368559.97769765509</v>
      </c>
      <c r="H92" s="40">
        <f t="shared" si="6"/>
        <v>-1.9195401304619275E-2</v>
      </c>
      <c r="I92" s="40">
        <f t="shared" si="7"/>
        <v>-4.4224666492118092E-2</v>
      </c>
      <c r="J92" s="1"/>
      <c r="K92" s="1"/>
      <c r="L92" s="1"/>
      <c r="M92" s="27">
        <v>386175.2385200581</v>
      </c>
      <c r="N92" s="27">
        <v>17615.260822403012</v>
      </c>
    </row>
    <row r="93" spans="1:14" ht="15" x14ac:dyDescent="0.3">
      <c r="B93" s="36">
        <v>83</v>
      </c>
      <c r="C93" s="37">
        <v>81</v>
      </c>
      <c r="D93" s="38" t="s">
        <v>134</v>
      </c>
      <c r="E93" s="41">
        <v>233725.45488598733</v>
      </c>
      <c r="F93" s="41">
        <v>230647.34256339594</v>
      </c>
      <c r="G93" s="41">
        <v>232327.4599103517</v>
      </c>
      <c r="H93" s="40">
        <f t="shared" si="6"/>
        <v>7.2843559708213323E-3</v>
      </c>
      <c r="I93" s="40">
        <f t="shared" si="7"/>
        <v>-5.9813552456987606E-3</v>
      </c>
      <c r="J93" s="1"/>
      <c r="K93" s="1"/>
      <c r="L93" s="1"/>
      <c r="M93" s="27">
        <v>245985.30787067759</v>
      </c>
      <c r="N93" s="27">
        <v>13657.847960325889</v>
      </c>
    </row>
    <row r="94" spans="1:14" ht="15" x14ac:dyDescent="0.3">
      <c r="B94" s="36">
        <v>29</v>
      </c>
      <c r="C94" s="37">
        <v>33</v>
      </c>
      <c r="D94" s="38" t="s">
        <v>62</v>
      </c>
      <c r="E94" s="41">
        <v>380626.54570692376</v>
      </c>
      <c r="F94" s="41">
        <v>354485.77997825103</v>
      </c>
      <c r="G94" s="41">
        <v>357049.18926896015</v>
      </c>
      <c r="H94" s="40">
        <f t="shared" si="6"/>
        <v>7.2313458973345401E-3</v>
      </c>
      <c r="I94" s="40">
        <f t="shared" si="7"/>
        <v>-6.1943542046375755E-2</v>
      </c>
      <c r="J94" s="1"/>
      <c r="K94" s="1"/>
      <c r="L94" s="1"/>
      <c r="M94" s="27">
        <v>388427.08237292728</v>
      </c>
      <c r="N94" s="27">
        <v>31377.89310396713</v>
      </c>
    </row>
    <row r="95" spans="1:14" ht="15" x14ac:dyDescent="0.3">
      <c r="B95" s="36">
        <v>55</v>
      </c>
      <c r="C95" s="37">
        <v>52</v>
      </c>
      <c r="D95" s="38" t="s">
        <v>63</v>
      </c>
      <c r="E95" s="41">
        <v>295312.73712869111</v>
      </c>
      <c r="F95" s="41">
        <v>288709.14432967326</v>
      </c>
      <c r="G95" s="41">
        <v>295968.87970697397</v>
      </c>
      <c r="H95" s="40">
        <f t="shared" si="6"/>
        <v>2.5145498574894232E-2</v>
      </c>
      <c r="I95" s="40">
        <f t="shared" si="7"/>
        <v>2.2218566820466634E-3</v>
      </c>
      <c r="J95" s="1"/>
      <c r="K95" s="1"/>
      <c r="L95" s="1"/>
      <c r="M95" s="27">
        <v>300355.19754233706</v>
      </c>
      <c r="N95" s="27">
        <v>4386.3178353630938</v>
      </c>
    </row>
    <row r="96" spans="1:14" ht="15" x14ac:dyDescent="0.3">
      <c r="B96" s="36">
        <v>54</v>
      </c>
      <c r="C96" s="37">
        <v>58</v>
      </c>
      <c r="D96" s="38" t="s">
        <v>64</v>
      </c>
      <c r="E96" s="41">
        <v>300205.21792020829</v>
      </c>
      <c r="F96" s="41">
        <v>278127.14930984972</v>
      </c>
      <c r="G96" s="41">
        <v>270300.95455778664</v>
      </c>
      <c r="H96" s="40">
        <f t="shared" si="6"/>
        <v>-2.8138909744996665E-2</v>
      </c>
      <c r="I96" s="40">
        <f t="shared" si="7"/>
        <v>-9.9612736812489167E-2</v>
      </c>
      <c r="J96" s="1"/>
      <c r="K96" s="1"/>
      <c r="L96" s="1"/>
      <c r="M96" s="27">
        <v>316254.92933870439</v>
      </c>
      <c r="N96" s="27">
        <v>45953.97478091775</v>
      </c>
    </row>
    <row r="97" spans="2:14" ht="15" x14ac:dyDescent="0.3">
      <c r="B97" s="36">
        <v>21</v>
      </c>
      <c r="C97" s="37">
        <v>23</v>
      </c>
      <c r="D97" s="38" t="s">
        <v>65</v>
      </c>
      <c r="E97" s="41">
        <v>405140.74181713193</v>
      </c>
      <c r="F97" s="41">
        <v>381243.73617665312</v>
      </c>
      <c r="G97" s="41">
        <v>381371.17909845134</v>
      </c>
      <c r="H97" s="40">
        <f t="shared" si="6"/>
        <v>3.3428200834539901E-4</v>
      </c>
      <c r="I97" s="40">
        <f t="shared" si="7"/>
        <v>-5.8669889905590966E-2</v>
      </c>
      <c r="J97" s="1"/>
      <c r="K97" s="1"/>
      <c r="L97" s="1"/>
      <c r="M97" s="27">
        <v>405140.74181713193</v>
      </c>
      <c r="N97" s="27">
        <v>23769.562718680594</v>
      </c>
    </row>
    <row r="98" spans="2:14" ht="15" x14ac:dyDescent="0.3">
      <c r="B98" s="36">
        <v>25</v>
      </c>
      <c r="C98" s="37">
        <v>32</v>
      </c>
      <c r="D98" s="38" t="s">
        <v>57</v>
      </c>
      <c r="E98" s="41">
        <v>390363.45909900032</v>
      </c>
      <c r="F98" s="41">
        <v>365094.20723191783</v>
      </c>
      <c r="G98" s="41">
        <v>361600.97578388528</v>
      </c>
      <c r="H98" s="40">
        <f t="shared" si="6"/>
        <v>-9.568027590789896E-3</v>
      </c>
      <c r="I98" s="40">
        <f t="shared" si="7"/>
        <v>-7.3681290204523409E-2</v>
      </c>
      <c r="J98" s="1"/>
      <c r="K98" s="1"/>
      <c r="L98" s="1"/>
      <c r="M98" s="27">
        <v>393178.7912262496</v>
      </c>
      <c r="N98" s="27">
        <v>31577.815442364314</v>
      </c>
    </row>
    <row r="99" spans="2:14" ht="15" x14ac:dyDescent="0.3">
      <c r="B99" s="36">
        <v>20</v>
      </c>
      <c r="C99" s="37">
        <v>17</v>
      </c>
      <c r="D99" s="38" t="s">
        <v>59</v>
      </c>
      <c r="E99" s="41">
        <v>406513.57424434397</v>
      </c>
      <c r="F99" s="41">
        <v>398486.08085851063</v>
      </c>
      <c r="G99" s="41">
        <v>402767.39227345231</v>
      </c>
      <c r="H99" s="40">
        <f t="shared" si="6"/>
        <v>1.0743942186682842E-2</v>
      </c>
      <c r="I99" s="40">
        <f t="shared" si="7"/>
        <v>-9.2153920760341679E-3</v>
      </c>
      <c r="J99" s="1"/>
      <c r="K99" s="1"/>
      <c r="L99" s="1"/>
      <c r="M99" s="27">
        <v>406513.57424434397</v>
      </c>
      <c r="N99" s="27">
        <v>3746.1819708916591</v>
      </c>
    </row>
    <row r="100" spans="2:14" ht="15" x14ac:dyDescent="0.3">
      <c r="B100" s="36">
        <v>41</v>
      </c>
      <c r="C100" s="37">
        <v>42</v>
      </c>
      <c r="D100" s="38" t="s">
        <v>61</v>
      </c>
      <c r="E100" s="41">
        <v>343183.19524859329</v>
      </c>
      <c r="F100" s="41">
        <v>334656.43480982567</v>
      </c>
      <c r="G100" s="41">
        <v>331736.9135496844</v>
      </c>
      <c r="H100" s="40">
        <f t="shared" si="6"/>
        <v>-8.7239358233178743E-3</v>
      </c>
      <c r="I100" s="40">
        <f t="shared" si="7"/>
        <v>-3.3353269791131512E-2</v>
      </c>
      <c r="J100" s="1"/>
      <c r="K100" s="1"/>
      <c r="L100" s="1"/>
      <c r="M100" s="27">
        <v>351097.3718521744</v>
      </c>
      <c r="N100" s="27">
        <v>19360.458302490006</v>
      </c>
    </row>
    <row r="101" spans="2:14" ht="15" x14ac:dyDescent="0.3">
      <c r="B101" s="44" t="s">
        <v>143</v>
      </c>
      <c r="C101" s="45"/>
      <c r="D101" s="46"/>
      <c r="E101" s="47">
        <v>380764.47895809065</v>
      </c>
      <c r="F101" s="48">
        <v>366204.50803711027</v>
      </c>
      <c r="G101" s="49">
        <v>369206.73833853781</v>
      </c>
      <c r="H101" s="50">
        <f t="shared" si="6"/>
        <v>8.1982341438662232E-3</v>
      </c>
      <c r="I101" s="50">
        <f t="shared" si="7"/>
        <v>-3.0354041036545709E-2</v>
      </c>
      <c r="J101" s="1"/>
      <c r="K101" s="1"/>
      <c r="L101" s="1"/>
      <c r="M101" s="27">
        <v>385006.82326796377</v>
      </c>
      <c r="N101" s="27">
        <v>15800.084929425968</v>
      </c>
    </row>
    <row r="102" spans="2:14" ht="15" x14ac:dyDescent="0.3">
      <c r="B102" s="36">
        <v>59</v>
      </c>
      <c r="C102" s="37">
        <v>69</v>
      </c>
      <c r="D102" s="38" t="s">
        <v>76</v>
      </c>
      <c r="E102" s="41">
        <v>279835.28810568078</v>
      </c>
      <c r="F102" s="41">
        <v>245845.40807748315</v>
      </c>
      <c r="G102" s="41">
        <v>255051.7455503291</v>
      </c>
      <c r="H102" s="40">
        <f t="shared" si="6"/>
        <v>3.7447669024366581E-2</v>
      </c>
      <c r="I102" s="40">
        <f t="shared" si="7"/>
        <v>-8.8564750797233582E-2</v>
      </c>
      <c r="J102" s="1"/>
      <c r="K102" s="1"/>
      <c r="L102" s="1"/>
      <c r="M102" s="27">
        <v>300430.26624699164</v>
      </c>
      <c r="N102" s="27">
        <v>45378.520696662541</v>
      </c>
    </row>
    <row r="103" spans="2:14" ht="15" x14ac:dyDescent="0.3">
      <c r="B103" s="36">
        <v>84</v>
      </c>
      <c r="C103" s="37">
        <v>76</v>
      </c>
      <c r="D103" s="38" t="s">
        <v>75</v>
      </c>
      <c r="E103" s="41">
        <v>232192.46525046116</v>
      </c>
      <c r="F103" s="41">
        <v>242692.01551137984</v>
      </c>
      <c r="G103" s="41">
        <v>243511.12158840374</v>
      </c>
      <c r="H103" s="40">
        <f t="shared" si="6"/>
        <v>3.375084570862219E-3</v>
      </c>
      <c r="I103" s="40">
        <f t="shared" si="7"/>
        <v>4.8746871806255143E-2</v>
      </c>
      <c r="J103" s="1"/>
      <c r="K103" s="1"/>
      <c r="L103" s="1"/>
      <c r="M103" s="27">
        <v>258233.25173886828</v>
      </c>
      <c r="N103" s="27">
        <v>14722.130150464538</v>
      </c>
    </row>
    <row r="104" spans="2:14" ht="15" x14ac:dyDescent="0.3">
      <c r="B104" s="36">
        <v>76</v>
      </c>
      <c r="C104" s="37">
        <v>78</v>
      </c>
      <c r="D104" s="38" t="s">
        <v>72</v>
      </c>
      <c r="E104" s="41">
        <v>242913.67832260323</v>
      </c>
      <c r="F104" s="41">
        <v>230765.91493178837</v>
      </c>
      <c r="G104" s="41">
        <v>234620.33463423245</v>
      </c>
      <c r="H104" s="40">
        <f t="shared" si="6"/>
        <v>1.6702725372520488E-2</v>
      </c>
      <c r="I104" s="40">
        <f t="shared" si="7"/>
        <v>-3.4141114430603414E-2</v>
      </c>
      <c r="J104" s="1"/>
      <c r="K104" s="1"/>
      <c r="L104" s="1"/>
      <c r="M104" s="27">
        <v>248322.01013531964</v>
      </c>
      <c r="N104" s="27">
        <v>13701.675501087186</v>
      </c>
    </row>
    <row r="105" spans="2:14" ht="15" x14ac:dyDescent="0.3">
      <c r="B105" s="36">
        <v>77</v>
      </c>
      <c r="C105" s="37">
        <v>90</v>
      </c>
      <c r="D105" s="38" t="s">
        <v>73</v>
      </c>
      <c r="E105" s="41">
        <v>241341.6849714838</v>
      </c>
      <c r="F105" s="41">
        <v>211882.49412953117</v>
      </c>
      <c r="G105" s="41">
        <v>211788.40787481968</v>
      </c>
      <c r="H105" s="40">
        <f t="shared" si="6"/>
        <v>-4.4404921273943909E-4</v>
      </c>
      <c r="I105" s="40">
        <f t="shared" si="7"/>
        <v>-0.12245409283587316</v>
      </c>
      <c r="J105" s="1"/>
      <c r="K105" s="1"/>
      <c r="L105" s="1"/>
      <c r="M105" s="27">
        <v>254396.22251035619</v>
      </c>
      <c r="N105" s="27">
        <v>42607.814635536517</v>
      </c>
    </row>
    <row r="106" spans="2:14" ht="15" x14ac:dyDescent="0.3">
      <c r="B106" s="36">
        <v>87</v>
      </c>
      <c r="C106" s="37">
        <v>72</v>
      </c>
      <c r="D106" s="38" t="s">
        <v>74</v>
      </c>
      <c r="E106" s="41">
        <v>230306.25713004684</v>
      </c>
      <c r="F106" s="41">
        <v>253323.95506251187</v>
      </c>
      <c r="G106" s="41">
        <v>252504.9069319331</v>
      </c>
      <c r="H106" s="40">
        <f t="shared" si="6"/>
        <v>-3.2332044175477082E-3</v>
      </c>
      <c r="I106" s="40">
        <f t="shared" si="7"/>
        <v>9.6387523632722516E-2</v>
      </c>
      <c r="J106" s="1"/>
      <c r="K106" s="1"/>
      <c r="L106" s="1"/>
      <c r="M106" s="27">
        <v>253323.95506251187</v>
      </c>
      <c r="N106" s="27">
        <v>819.04813057876891</v>
      </c>
    </row>
    <row r="107" spans="2:14" ht="15" x14ac:dyDescent="0.3">
      <c r="B107" s="36">
        <v>85</v>
      </c>
      <c r="C107" s="37">
        <v>86</v>
      </c>
      <c r="D107" s="38" t="s">
        <v>86</v>
      </c>
      <c r="E107" s="41">
        <v>231592.15774739021</v>
      </c>
      <c r="F107" s="41">
        <v>214416.3382433074</v>
      </c>
      <c r="G107" s="41">
        <v>218669.1954478464</v>
      </c>
      <c r="H107" s="40">
        <f t="shared" si="6"/>
        <v>1.9834576223912048E-2</v>
      </c>
      <c r="I107" s="40">
        <f t="shared" si="7"/>
        <v>-5.5800517708546771E-2</v>
      </c>
      <c r="J107" s="1"/>
      <c r="K107" s="1"/>
      <c r="L107" s="1"/>
      <c r="M107" s="27">
        <v>231592.15774739021</v>
      </c>
      <c r="N107" s="27">
        <v>12922.962299543811</v>
      </c>
    </row>
    <row r="108" spans="2:14" ht="15" x14ac:dyDescent="0.3">
      <c r="B108" s="36">
        <v>58</v>
      </c>
      <c r="C108" s="37">
        <v>71</v>
      </c>
      <c r="D108" s="38" t="s">
        <v>82</v>
      </c>
      <c r="E108" s="41">
        <v>286827.29283675336</v>
      </c>
      <c r="F108" s="41">
        <v>253190.25559856984</v>
      </c>
      <c r="G108" s="41">
        <v>253483.44234919679</v>
      </c>
      <c r="H108" s="40">
        <f t="shared" si="6"/>
        <v>1.1579701198760617E-3</v>
      </c>
      <c r="I108" s="40">
        <f t="shared" si="7"/>
        <v>-0.11625061952013782</v>
      </c>
      <c r="J108" s="1"/>
      <c r="K108" s="1"/>
      <c r="L108" s="1"/>
      <c r="M108" s="27">
        <v>302416.18654113798</v>
      </c>
      <c r="N108" s="27">
        <v>48932.744191941194</v>
      </c>
    </row>
    <row r="109" spans="2:14" ht="15" x14ac:dyDescent="0.3">
      <c r="B109" s="36">
        <v>63</v>
      </c>
      <c r="C109" s="37">
        <v>59</v>
      </c>
      <c r="D109" s="38" t="s">
        <v>71</v>
      </c>
      <c r="E109" s="41">
        <v>275656.30724922958</v>
      </c>
      <c r="F109" s="41">
        <v>268949.34351017413</v>
      </c>
      <c r="G109" s="41">
        <v>269159.06191405543</v>
      </c>
      <c r="H109" s="40">
        <f t="shared" si="6"/>
        <v>7.7976916078004166E-4</v>
      </c>
      <c r="I109" s="40">
        <f t="shared" si="7"/>
        <v>-2.3570094949069254E-2</v>
      </c>
      <c r="J109" s="1"/>
      <c r="K109" s="1"/>
      <c r="L109" s="1"/>
      <c r="M109" s="27">
        <v>294941.22442723374</v>
      </c>
      <c r="N109" s="27">
        <v>25782.162513178308</v>
      </c>
    </row>
    <row r="110" spans="2:14" ht="15" x14ac:dyDescent="0.3">
      <c r="B110" s="36">
        <v>73</v>
      </c>
      <c r="C110" s="37">
        <v>68</v>
      </c>
      <c r="D110" s="38" t="s">
        <v>81</v>
      </c>
      <c r="E110" s="41">
        <v>256734.81429260774</v>
      </c>
      <c r="F110" s="41">
        <v>258284.60159481913</v>
      </c>
      <c r="G110" s="41">
        <v>255431.93281291961</v>
      </c>
      <c r="H110" s="40">
        <f t="shared" si="6"/>
        <v>-1.1044672288960555E-2</v>
      </c>
      <c r="I110" s="40">
        <f t="shared" si="7"/>
        <v>-5.0748141940859526E-3</v>
      </c>
      <c r="J110" s="1"/>
      <c r="K110" s="1"/>
      <c r="L110" s="1"/>
      <c r="M110" s="27">
        <v>265036.24408000259</v>
      </c>
      <c r="N110" s="27">
        <v>9604.3112670829869</v>
      </c>
    </row>
    <row r="111" spans="2:14" ht="15" x14ac:dyDescent="0.3">
      <c r="B111" s="36">
        <v>80</v>
      </c>
      <c r="C111" s="37">
        <v>91</v>
      </c>
      <c r="D111" s="38" t="s">
        <v>70</v>
      </c>
      <c r="E111" s="41">
        <v>236134.85421000677</v>
      </c>
      <c r="F111" s="41">
        <v>208971.77133275589</v>
      </c>
      <c r="G111" s="41">
        <v>211445.68581754356</v>
      </c>
      <c r="H111" s="40">
        <f t="shared" si="6"/>
        <v>1.1838510383530787E-2</v>
      </c>
      <c r="I111" s="40">
        <f t="shared" si="7"/>
        <v>-0.10455537567743334</v>
      </c>
      <c r="J111" s="1"/>
      <c r="K111" s="1"/>
      <c r="L111" s="1"/>
      <c r="M111" s="27">
        <v>248977.29713089493</v>
      </c>
      <c r="N111" s="27">
        <v>37531.611313351372</v>
      </c>
    </row>
    <row r="112" spans="2:14" ht="15" x14ac:dyDescent="0.3">
      <c r="B112" s="36">
        <v>78</v>
      </c>
      <c r="C112" s="37">
        <v>79</v>
      </c>
      <c r="D112" s="38" t="s">
        <v>84</v>
      </c>
      <c r="E112" s="41">
        <v>238880.48456079586</v>
      </c>
      <c r="F112" s="41">
        <v>224888.72851710973</v>
      </c>
      <c r="G112" s="41">
        <v>233180.47211020169</v>
      </c>
      <c r="H112" s="40">
        <f t="shared" si="6"/>
        <v>3.6870427645559367E-2</v>
      </c>
      <c r="I112" s="40">
        <f t="shared" si="7"/>
        <v>-2.386135669924716E-2</v>
      </c>
      <c r="J112" s="1"/>
      <c r="K112" s="1"/>
      <c r="L112" s="1"/>
      <c r="M112" s="27">
        <v>238880.48456079586</v>
      </c>
      <c r="N112" s="27">
        <v>5700.012450594164</v>
      </c>
    </row>
    <row r="113" spans="2:14" ht="15" x14ac:dyDescent="0.3">
      <c r="B113" s="36">
        <v>101</v>
      </c>
      <c r="C113" s="37">
        <v>102</v>
      </c>
      <c r="D113" s="38" t="s">
        <v>79</v>
      </c>
      <c r="E113" s="41">
        <v>179804.83956071464</v>
      </c>
      <c r="F113" s="41">
        <v>167276.62546922936</v>
      </c>
      <c r="G113" s="41">
        <v>171431.63007433715</v>
      </c>
      <c r="H113" s="40">
        <f t="shared" si="6"/>
        <v>2.4839122581846285E-2</v>
      </c>
      <c r="I113" s="40">
        <f t="shared" si="7"/>
        <v>-4.6568321002005697E-2</v>
      </c>
      <c r="J113" s="1"/>
      <c r="K113" s="1"/>
      <c r="L113" s="1"/>
      <c r="M113" s="27">
        <v>186435.30555736754</v>
      </c>
      <c r="N113" s="27">
        <v>15003.675483030383</v>
      </c>
    </row>
    <row r="114" spans="2:14" ht="15" x14ac:dyDescent="0.3">
      <c r="B114" s="36">
        <v>81</v>
      </c>
      <c r="C114" s="37">
        <v>77</v>
      </c>
      <c r="D114" s="38" t="s">
        <v>67</v>
      </c>
      <c r="E114" s="41">
        <v>235698.81933943275</v>
      </c>
      <c r="F114" s="41">
        <v>235572.4172985889</v>
      </c>
      <c r="G114" s="41">
        <v>239642.62837168816</v>
      </c>
      <c r="H114" s="40">
        <f t="shared" si="6"/>
        <v>1.7277961145766296E-2</v>
      </c>
      <c r="I114" s="40">
        <f t="shared" si="7"/>
        <v>1.6732408941666721E-2</v>
      </c>
      <c r="J114" s="1"/>
      <c r="K114" s="1"/>
      <c r="L114" s="1"/>
      <c r="M114" s="27">
        <v>241727.0445065973</v>
      </c>
      <c r="N114" s="27">
        <v>2084.4161349091446</v>
      </c>
    </row>
    <row r="115" spans="2:14" ht="15" x14ac:dyDescent="0.3">
      <c r="B115" s="36">
        <v>30</v>
      </c>
      <c r="C115" s="37">
        <v>48</v>
      </c>
      <c r="D115" s="38" t="s">
        <v>117</v>
      </c>
      <c r="E115" s="41">
        <v>377880.23354026821</v>
      </c>
      <c r="F115" s="41">
        <v>324698.10280652269</v>
      </c>
      <c r="G115" s="41">
        <v>311764.81122558023</v>
      </c>
      <c r="H115" s="40">
        <f t="shared" si="6"/>
        <v>-3.9831743607843029E-2</v>
      </c>
      <c r="I115" s="40">
        <f t="shared" si="7"/>
        <v>-0.17496396065829811</v>
      </c>
      <c r="J115" s="1"/>
      <c r="K115" s="1"/>
      <c r="L115" s="1"/>
      <c r="M115" s="27">
        <v>377880.23354026821</v>
      </c>
      <c r="N115" s="27">
        <v>66115.422314687981</v>
      </c>
    </row>
    <row r="116" spans="2:14" ht="15" x14ac:dyDescent="0.3">
      <c r="B116" s="36">
        <v>51</v>
      </c>
      <c r="C116" s="37">
        <v>50</v>
      </c>
      <c r="D116" s="38" t="s">
        <v>69</v>
      </c>
      <c r="E116" s="41">
        <v>305857.31896248972</v>
      </c>
      <c r="F116" s="41">
        <v>302689.51147893904</v>
      </c>
      <c r="G116" s="41">
        <v>298022.22204649565</v>
      </c>
      <c r="H116" s="40">
        <f t="shared" si="6"/>
        <v>-1.5419395966642657E-2</v>
      </c>
      <c r="I116" s="40">
        <f t="shared" si="7"/>
        <v>-2.5616836447045932E-2</v>
      </c>
      <c r="J116" s="1"/>
      <c r="K116" s="1"/>
      <c r="L116" s="1"/>
      <c r="M116" s="27">
        <v>310974.28027723986</v>
      </c>
      <c r="N116" s="27">
        <v>12952.058230744209</v>
      </c>
    </row>
    <row r="117" spans="2:14" ht="15" x14ac:dyDescent="0.3">
      <c r="B117" s="36">
        <v>103</v>
      </c>
      <c r="C117" s="37">
        <v>103</v>
      </c>
      <c r="D117" s="38" t="s">
        <v>83</v>
      </c>
      <c r="E117" s="41">
        <v>176873.79699693256</v>
      </c>
      <c r="F117" s="41">
        <v>166270.37167845492</v>
      </c>
      <c r="G117" s="41">
        <v>169383.89881807819</v>
      </c>
      <c r="H117" s="40">
        <f t="shared" si="6"/>
        <v>1.8725688216084668E-2</v>
      </c>
      <c r="I117" s="40">
        <f t="shared" si="7"/>
        <v>-4.2346002098797464E-2</v>
      </c>
      <c r="J117" s="1"/>
      <c r="K117" s="1"/>
      <c r="L117" s="1"/>
      <c r="M117" s="27">
        <v>181663.35678958963</v>
      </c>
      <c r="N117" s="27">
        <v>12279.457971511438</v>
      </c>
    </row>
    <row r="118" spans="2:14" ht="15" x14ac:dyDescent="0.3">
      <c r="B118" s="36">
        <v>100</v>
      </c>
      <c r="C118" s="37">
        <v>106</v>
      </c>
      <c r="D118" s="38" t="s">
        <v>77</v>
      </c>
      <c r="E118" s="41">
        <v>180603.96715626388</v>
      </c>
      <c r="F118" s="41">
        <v>159614.82267500044</v>
      </c>
      <c r="G118" s="41">
        <v>159200.56193639108</v>
      </c>
      <c r="H118" s="40">
        <f t="shared" si="6"/>
        <v>-2.5953776201151912E-3</v>
      </c>
      <c r="I118" s="40">
        <f t="shared" si="7"/>
        <v>-0.11851016097201206</v>
      </c>
      <c r="J118" s="1"/>
      <c r="K118" s="1"/>
      <c r="L118" s="1"/>
      <c r="M118" s="27">
        <v>188853.16742728176</v>
      </c>
      <c r="N118" s="27">
        <v>29652.605490890681</v>
      </c>
    </row>
    <row r="119" spans="2:14" ht="15" x14ac:dyDescent="0.3">
      <c r="B119" s="36">
        <v>98</v>
      </c>
      <c r="C119" s="37">
        <v>94</v>
      </c>
      <c r="D119" s="38" t="s">
        <v>68</v>
      </c>
      <c r="E119" s="41">
        <v>199364.18421260957</v>
      </c>
      <c r="F119" s="41">
        <v>198865.3986506151</v>
      </c>
      <c r="G119" s="41">
        <v>201050.37417486138</v>
      </c>
      <c r="H119" s="40">
        <f t="shared" si="6"/>
        <v>1.0987208127066106E-2</v>
      </c>
      <c r="I119" s="40">
        <f t="shared" si="7"/>
        <v>8.4578379457245223E-3</v>
      </c>
      <c r="J119" s="1"/>
      <c r="K119" s="1"/>
      <c r="L119" s="1"/>
      <c r="M119" s="27">
        <v>207490.8034159528</v>
      </c>
      <c r="N119" s="27">
        <v>6440.4292410914204</v>
      </c>
    </row>
    <row r="120" spans="2:14" ht="15" x14ac:dyDescent="0.3">
      <c r="B120" s="36">
        <v>109</v>
      </c>
      <c r="C120" s="37">
        <v>109</v>
      </c>
      <c r="D120" s="38" t="s">
        <v>66</v>
      </c>
      <c r="E120" s="41">
        <v>147646.87737736493</v>
      </c>
      <c r="F120" s="41">
        <v>140272.46930522122</v>
      </c>
      <c r="G120" s="41">
        <v>146614.06418143873</v>
      </c>
      <c r="H120" s="40">
        <f t="shared" si="6"/>
        <v>4.5209119848163004E-2</v>
      </c>
      <c r="I120" s="40">
        <f t="shared" si="7"/>
        <v>-6.9951577322320269E-3</v>
      </c>
      <c r="J120" s="39"/>
      <c r="K120" s="1"/>
      <c r="L120" s="1"/>
      <c r="M120" s="27">
        <v>168487.54857568553</v>
      </c>
      <c r="N120" s="27">
        <v>21873.4843942468</v>
      </c>
    </row>
    <row r="121" spans="2:14" ht="15" x14ac:dyDescent="0.3">
      <c r="B121" s="36">
        <v>82</v>
      </c>
      <c r="C121" s="37">
        <v>89</v>
      </c>
      <c r="D121" s="38" t="s">
        <v>85</v>
      </c>
      <c r="E121" s="41">
        <v>235628.09963449882</v>
      </c>
      <c r="F121" s="41">
        <v>204665.21752834585</v>
      </c>
      <c r="G121" s="41">
        <v>213834.73168286169</v>
      </c>
      <c r="H121" s="40">
        <f t="shared" si="6"/>
        <v>4.4802503645964498E-2</v>
      </c>
      <c r="I121" s="40">
        <f t="shared" si="7"/>
        <v>-9.2490530566781026E-2</v>
      </c>
      <c r="J121" s="1"/>
      <c r="K121" s="1"/>
      <c r="L121" s="1"/>
      <c r="M121" s="27">
        <v>237358.87893022026</v>
      </c>
      <c r="N121" s="27">
        <v>23524.147247358575</v>
      </c>
    </row>
    <row r="122" spans="2:14" ht="15" x14ac:dyDescent="0.3">
      <c r="B122" s="36">
        <v>37</v>
      </c>
      <c r="C122" s="37">
        <v>36</v>
      </c>
      <c r="D122" s="38" t="s">
        <v>78</v>
      </c>
      <c r="E122" s="41">
        <v>356530.43020296859</v>
      </c>
      <c r="F122" s="41">
        <v>337763.01455973118</v>
      </c>
      <c r="G122" s="41">
        <v>338664.72295861575</v>
      </c>
      <c r="H122" s="40">
        <f t="shared" si="6"/>
        <v>2.6696481260979343E-3</v>
      </c>
      <c r="I122" s="40">
        <f t="shared" si="7"/>
        <v>-5.0109908526411395E-2</v>
      </c>
      <c r="J122" s="1"/>
      <c r="K122" s="1"/>
      <c r="L122" s="1"/>
      <c r="M122" s="27">
        <v>388145.3987566132</v>
      </c>
      <c r="N122" s="27">
        <v>49480.67579799745</v>
      </c>
    </row>
    <row r="123" spans="2:14" ht="15" x14ac:dyDescent="0.3">
      <c r="B123" s="36">
        <v>68</v>
      </c>
      <c r="C123" s="37">
        <v>74</v>
      </c>
      <c r="D123" s="38" t="s">
        <v>80</v>
      </c>
      <c r="E123" s="41">
        <v>265313.6540658577</v>
      </c>
      <c r="F123" s="41">
        <v>243510.77165427277</v>
      </c>
      <c r="G123" s="41">
        <v>249069.00072825071</v>
      </c>
      <c r="H123" s="40">
        <f t="shared" si="6"/>
        <v>2.2825393046141285E-2</v>
      </c>
      <c r="I123" s="40">
        <f t="shared" si="7"/>
        <v>-6.1228109027417932E-2</v>
      </c>
      <c r="J123" s="1"/>
      <c r="K123" s="1"/>
      <c r="L123" s="1"/>
      <c r="M123" s="27">
        <v>268038.43538181583</v>
      </c>
      <c r="N123" s="27">
        <v>18969.434653565113</v>
      </c>
    </row>
    <row r="124" spans="2:14" ht="15" x14ac:dyDescent="0.3">
      <c r="B124" s="44" t="s">
        <v>144</v>
      </c>
      <c r="C124" s="57"/>
      <c r="D124" s="58"/>
      <c r="E124" s="47">
        <v>249443.03759353567</v>
      </c>
      <c r="F124" s="48">
        <v>236530.94071941942</v>
      </c>
      <c r="G124" s="49">
        <v>237987.4923250601</v>
      </c>
      <c r="H124" s="50">
        <f t="shared" si="6"/>
        <v>6.1579749406590611E-3</v>
      </c>
      <c r="I124" s="50">
        <f t="shared" si="7"/>
        <v>-4.592449394054543E-2</v>
      </c>
      <c r="J124" s="1"/>
      <c r="M124" s="27">
        <v>250070.09664492009</v>
      </c>
      <c r="N124" s="27">
        <v>12082.604319859995</v>
      </c>
    </row>
    <row r="125" spans="2:14" ht="15" x14ac:dyDescent="0.3">
      <c r="B125" s="44" t="s">
        <v>145</v>
      </c>
      <c r="C125" s="45"/>
      <c r="D125" s="46"/>
      <c r="E125" s="47">
        <v>375740.81167452742</v>
      </c>
      <c r="F125" s="48">
        <v>359701.94714210567</v>
      </c>
      <c r="G125" s="49">
        <v>361151.88524168252</v>
      </c>
      <c r="H125" s="50">
        <f t="shared" si="6"/>
        <v>4.0309431491736269E-3</v>
      </c>
      <c r="I125" s="50">
        <f t="shared" si="7"/>
        <v>-3.8827100968425121E-2</v>
      </c>
      <c r="M125" s="27">
        <v>378074.49086026038</v>
      </c>
      <c r="N125" s="27">
        <v>16922.605618577858</v>
      </c>
    </row>
    <row r="128" spans="2:14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8"/>
    </row>
    <row r="186" spans="2:2" x14ac:dyDescent="0.2">
      <c r="B186" s="8"/>
    </row>
    <row r="187" spans="2:2" x14ac:dyDescent="0.2">
      <c r="B187" s="8"/>
    </row>
    <row r="188" spans="2:2" x14ac:dyDescent="0.2">
      <c r="B188" s="8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  <row r="258" spans="2:2" x14ac:dyDescent="0.2">
      <c r="B258" s="8"/>
    </row>
    <row r="259" spans="2:2" x14ac:dyDescent="0.2">
      <c r="B259" s="8"/>
    </row>
    <row r="260" spans="2:2" x14ac:dyDescent="0.2">
      <c r="B260" s="8"/>
    </row>
    <row r="261" spans="2:2" x14ac:dyDescent="0.2">
      <c r="B261" s="8"/>
    </row>
    <row r="262" spans="2:2" x14ac:dyDescent="0.2">
      <c r="B262" s="8"/>
    </row>
    <row r="263" spans="2:2" x14ac:dyDescent="0.2">
      <c r="B263" s="8"/>
    </row>
    <row r="264" spans="2:2" x14ac:dyDescent="0.2">
      <c r="B264" s="8"/>
    </row>
    <row r="265" spans="2:2" x14ac:dyDescent="0.2">
      <c r="B265" s="8"/>
    </row>
    <row r="266" spans="2:2" x14ac:dyDescent="0.2">
      <c r="B266" s="8"/>
    </row>
    <row r="267" spans="2:2" x14ac:dyDescent="0.2">
      <c r="B267" s="8"/>
    </row>
    <row r="268" spans="2:2" x14ac:dyDescent="0.2">
      <c r="B268" s="8"/>
    </row>
    <row r="269" spans="2:2" x14ac:dyDescent="0.2">
      <c r="B269" s="8"/>
    </row>
    <row r="270" spans="2:2" x14ac:dyDescent="0.2">
      <c r="B270" s="8"/>
    </row>
    <row r="271" spans="2:2" x14ac:dyDescent="0.2">
      <c r="B271" s="8"/>
    </row>
    <row r="272" spans="2:2" x14ac:dyDescent="0.2">
      <c r="B272" s="8"/>
    </row>
    <row r="273" spans="2:2" x14ac:dyDescent="0.2">
      <c r="B273" s="8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42"/>
  <sheetViews>
    <sheetView showGridLines="0" zoomScaleNormal="100" workbookViewId="0">
      <pane ySplit="3" topLeftCell="A102" activePane="bottomLeft" state="frozen"/>
      <selection pane="bottomLeft" activeCell="B102" sqref="B102:C123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0" max="11" width="11.42578125" customWidth="1"/>
    <col min="12" max="12" width="10.7109375" customWidth="1"/>
    <col min="13" max="15" width="9.140625" customWidth="1"/>
    <col min="16" max="16" width="13.5703125" customWidth="1"/>
    <col min="17" max="17" width="31" customWidth="1"/>
    <col min="24" max="24" width="17.85546875" bestFit="1" customWidth="1"/>
    <col min="25" max="25" width="9.140625" style="27"/>
  </cols>
  <sheetData>
    <row r="1" spans="1:26" x14ac:dyDescent="0.2">
      <c r="D1" s="18" t="s">
        <v>121</v>
      </c>
    </row>
    <row r="2" spans="1:26" x14ac:dyDescent="0.2">
      <c r="D2" s="18" t="s">
        <v>122</v>
      </c>
    </row>
    <row r="3" spans="1:26" ht="27" x14ac:dyDescent="0.3">
      <c r="A3" s="16"/>
      <c r="B3" s="19" t="s">
        <v>106</v>
      </c>
      <c r="C3" s="19" t="s">
        <v>0</v>
      </c>
      <c r="D3" s="13" t="s">
        <v>101</v>
      </c>
      <c r="E3" s="32">
        <v>44958</v>
      </c>
      <c r="F3" s="32">
        <v>45292</v>
      </c>
      <c r="G3" s="33">
        <v>45323</v>
      </c>
      <c r="H3" s="22" t="s">
        <v>112</v>
      </c>
      <c r="I3" s="14" t="s">
        <v>111</v>
      </c>
      <c r="J3" s="69" t="s">
        <v>156</v>
      </c>
      <c r="K3" s="69" t="s">
        <v>157</v>
      </c>
      <c r="L3" s="68" t="s">
        <v>120</v>
      </c>
      <c r="M3" s="1"/>
      <c r="N3" s="1"/>
      <c r="O3" s="1"/>
      <c r="Q3" s="13"/>
      <c r="R3" s="32">
        <v>44958</v>
      </c>
      <c r="S3" s="32">
        <v>45292</v>
      </c>
      <c r="T3" s="33">
        <v>45323</v>
      </c>
      <c r="U3" s="22" t="s">
        <v>112</v>
      </c>
      <c r="V3" s="14" t="s">
        <v>111</v>
      </c>
      <c r="X3" t="s">
        <v>119</v>
      </c>
      <c r="Y3" s="27" t="s">
        <v>150</v>
      </c>
    </row>
    <row r="4" spans="1:26" x14ac:dyDescent="0.2">
      <c r="A4" s="16"/>
      <c r="B4" s="20">
        <f t="shared" ref="B4:B11" si="0">RANK(E4,E$4:E$123)</f>
        <v>107</v>
      </c>
      <c r="C4" s="20">
        <f t="shared" ref="C4:C11" si="1">RANK(G4,G$4:G$123)</f>
        <v>107</v>
      </c>
      <c r="D4" s="3" t="s">
        <v>123</v>
      </c>
      <c r="E4" s="10">
        <v>162546.74849137137</v>
      </c>
      <c r="F4" s="10">
        <v>157175.06178989887</v>
      </c>
      <c r="G4" s="10">
        <v>155826.57403410901</v>
      </c>
      <c r="H4" s="2">
        <f t="shared" ref="H4:H52" si="2">+G4/F4*1-1</f>
        <v>-8.5795274417796996E-3</v>
      </c>
      <c r="I4" s="2">
        <f t="shared" ref="I4:I68" si="3">+G4/E4*1-1</f>
        <v>-4.1343026050250975E-2</v>
      </c>
      <c r="J4" s="9"/>
      <c r="K4" s="9"/>
      <c r="L4" s="1"/>
      <c r="M4" s="1"/>
      <c r="N4" s="1">
        <f t="shared" ref="N4:N11" si="4">+B4-C4</f>
        <v>0</v>
      </c>
      <c r="O4" s="1"/>
      <c r="P4" s="7"/>
      <c r="Q4" s="3" t="s">
        <v>123</v>
      </c>
      <c r="R4" s="10">
        <v>162546.74849137137</v>
      </c>
      <c r="S4" s="10">
        <v>157175.06178989887</v>
      </c>
      <c r="T4" s="10">
        <v>155826.57403410901</v>
      </c>
      <c r="U4" s="2">
        <f t="shared" ref="U4:U33" si="5">+T4/S4*1-1</f>
        <v>-8.5795274417796996E-3</v>
      </c>
      <c r="V4" s="2">
        <f t="shared" ref="V4:V33" si="6">+T4/R4*1-1</f>
        <v>-4.1343026050250975E-2</v>
      </c>
      <c r="X4" s="27">
        <v>164298.9642760111</v>
      </c>
      <c r="Y4" s="27">
        <v>8472.3902419020887</v>
      </c>
      <c r="Z4" s="27"/>
    </row>
    <row r="5" spans="1:26" x14ac:dyDescent="0.2">
      <c r="A5" s="16"/>
      <c r="B5" s="20">
        <f t="shared" si="0"/>
        <v>94</v>
      </c>
      <c r="C5" s="20">
        <f t="shared" si="1"/>
        <v>95</v>
      </c>
      <c r="D5" s="3" t="s">
        <v>17</v>
      </c>
      <c r="E5" s="10">
        <v>206311.91809131837</v>
      </c>
      <c r="F5" s="10">
        <v>188359.64077390102</v>
      </c>
      <c r="G5" s="10">
        <v>199695.79726677734</v>
      </c>
      <c r="H5" s="2">
        <f t="shared" si="2"/>
        <v>6.018357460388124E-2</v>
      </c>
      <c r="I5" s="2">
        <f t="shared" si="3"/>
        <v>-3.2068534313236197E-2</v>
      </c>
      <c r="J5" s="9"/>
      <c r="K5" s="9"/>
      <c r="L5" s="1"/>
      <c r="M5" s="1"/>
      <c r="N5" s="1">
        <f t="shared" si="4"/>
        <v>-1</v>
      </c>
      <c r="O5" s="1"/>
      <c r="P5" s="7"/>
      <c r="Q5" s="3" t="s">
        <v>17</v>
      </c>
      <c r="R5" s="10">
        <v>206311.91809131837</v>
      </c>
      <c r="S5" s="10">
        <v>188359.64077390102</v>
      </c>
      <c r="T5" s="10">
        <v>199695.79726677734</v>
      </c>
      <c r="U5" s="2">
        <f t="shared" si="5"/>
        <v>6.018357460388124E-2</v>
      </c>
      <c r="V5" s="2">
        <f t="shared" si="6"/>
        <v>-3.2068534313236197E-2</v>
      </c>
      <c r="X5" s="27">
        <v>214848.66333500319</v>
      </c>
      <c r="Y5" s="27">
        <v>15152.866068225849</v>
      </c>
      <c r="Z5" s="27"/>
    </row>
    <row r="6" spans="1:26" x14ac:dyDescent="0.2">
      <c r="A6" s="16"/>
      <c r="B6" s="20">
        <f t="shared" si="0"/>
        <v>102</v>
      </c>
      <c r="C6" s="20">
        <f t="shared" si="1"/>
        <v>105</v>
      </c>
      <c r="D6" s="3" t="s">
        <v>18</v>
      </c>
      <c r="E6" s="10">
        <v>177827.36398841007</v>
      </c>
      <c r="F6" s="10">
        <v>160941.34319998621</v>
      </c>
      <c r="G6" s="10">
        <v>160508.66083539955</v>
      </c>
      <c r="H6" s="2">
        <f t="shared" si="2"/>
        <v>-2.6884475796191687E-3</v>
      </c>
      <c r="I6" s="2">
        <f t="shared" si="3"/>
        <v>-9.7390540828908967E-2</v>
      </c>
      <c r="J6" s="9"/>
      <c r="K6" s="9"/>
      <c r="L6" s="1"/>
      <c r="M6" s="1"/>
      <c r="N6" s="1">
        <f t="shared" si="4"/>
        <v>-3</v>
      </c>
      <c r="O6" s="1"/>
      <c r="P6" s="7"/>
      <c r="Q6" s="3" t="s">
        <v>18</v>
      </c>
      <c r="R6" s="10">
        <v>177827.36398841007</v>
      </c>
      <c r="S6" s="10">
        <v>160941.34319998621</v>
      </c>
      <c r="T6" s="10">
        <v>160508.66083539955</v>
      </c>
      <c r="U6" s="2">
        <f t="shared" si="5"/>
        <v>-2.6884475796191687E-3</v>
      </c>
      <c r="V6" s="2">
        <f t="shared" si="6"/>
        <v>-9.7390540828908967E-2</v>
      </c>
      <c r="X6" s="27">
        <v>184404.53664279508</v>
      </c>
      <c r="Y6" s="27">
        <v>23895.875807395525</v>
      </c>
      <c r="Z6" s="27"/>
    </row>
    <row r="7" spans="1:26" x14ac:dyDescent="0.2">
      <c r="A7" s="16"/>
      <c r="B7" s="20">
        <f t="shared" si="0"/>
        <v>105</v>
      </c>
      <c r="C7" s="20">
        <f t="shared" si="1"/>
        <v>101</v>
      </c>
      <c r="D7" s="59" t="s">
        <v>19</v>
      </c>
      <c r="E7" s="60">
        <v>171513.39706497642</v>
      </c>
      <c r="F7" s="60">
        <v>165601.03925117318</v>
      </c>
      <c r="G7" s="60">
        <v>172328.87972362488</v>
      </c>
      <c r="H7" s="61">
        <f t="shared" si="2"/>
        <v>4.0626801032615178E-2</v>
      </c>
      <c r="I7" s="61">
        <f t="shared" si="3"/>
        <v>4.7546295076852374E-3</v>
      </c>
      <c r="J7" s="9"/>
      <c r="K7" s="9"/>
      <c r="L7" s="1"/>
      <c r="M7" s="1"/>
      <c r="N7" s="1">
        <f t="shared" si="4"/>
        <v>4</v>
      </c>
      <c r="O7" s="1"/>
      <c r="P7" s="7"/>
      <c r="Q7" s="59" t="s">
        <v>19</v>
      </c>
      <c r="R7" s="60">
        <v>171513.39706497642</v>
      </c>
      <c r="S7" s="60">
        <v>165601.03925117318</v>
      </c>
      <c r="T7" s="60">
        <v>172328.87972362488</v>
      </c>
      <c r="U7" s="61">
        <f t="shared" si="5"/>
        <v>4.0626801032615178E-2</v>
      </c>
      <c r="V7" s="61">
        <f t="shared" si="6"/>
        <v>4.7546295076852374E-3</v>
      </c>
      <c r="X7" s="27">
        <v>172328.87972362488</v>
      </c>
      <c r="Y7" s="27">
        <v>0</v>
      </c>
      <c r="Z7" s="27"/>
    </row>
    <row r="8" spans="1:26" x14ac:dyDescent="0.2">
      <c r="A8" s="16"/>
      <c r="B8" s="20">
        <f t="shared" si="0"/>
        <v>75</v>
      </c>
      <c r="C8" s="20">
        <f t="shared" si="1"/>
        <v>65</v>
      </c>
      <c r="D8" s="59" t="s">
        <v>20</v>
      </c>
      <c r="E8" s="60">
        <v>247237.34012808595</v>
      </c>
      <c r="F8" s="60">
        <v>255260.40125443204</v>
      </c>
      <c r="G8" s="60">
        <v>259511.76853469238</v>
      </c>
      <c r="H8" s="61">
        <f t="shared" si="2"/>
        <v>1.6655020752798899E-2</v>
      </c>
      <c r="I8" s="61">
        <f t="shared" si="3"/>
        <v>4.9646337402948326E-2</v>
      </c>
      <c r="J8" s="1"/>
      <c r="K8" s="1"/>
      <c r="L8" s="1"/>
      <c r="M8" s="1"/>
      <c r="N8" s="1">
        <f t="shared" si="4"/>
        <v>10</v>
      </c>
      <c r="P8" s="7"/>
      <c r="Q8" s="59" t="s">
        <v>20</v>
      </c>
      <c r="R8" s="60">
        <v>247237.34012808595</v>
      </c>
      <c r="S8" s="60">
        <v>255260.40125443204</v>
      </c>
      <c r="T8" s="60">
        <v>259511.76853469238</v>
      </c>
      <c r="U8" s="61">
        <f t="shared" si="5"/>
        <v>1.6655020752798899E-2</v>
      </c>
      <c r="V8" s="61">
        <f t="shared" si="6"/>
        <v>4.9646337402948326E-2</v>
      </c>
      <c r="X8" s="27">
        <v>259511.76853469238</v>
      </c>
      <c r="Y8" s="27">
        <v>0</v>
      </c>
      <c r="Z8" s="27"/>
    </row>
    <row r="9" spans="1:26" x14ac:dyDescent="0.2">
      <c r="A9" s="16"/>
      <c r="B9" s="20">
        <f t="shared" si="0"/>
        <v>99</v>
      </c>
      <c r="C9" s="20">
        <f t="shared" si="1"/>
        <v>99</v>
      </c>
      <c r="D9" s="3" t="s">
        <v>21</v>
      </c>
      <c r="E9" s="10">
        <v>182353.94885516734</v>
      </c>
      <c r="F9" s="10">
        <v>177692.43835921478</v>
      </c>
      <c r="G9" s="10">
        <v>179450.04242571673</v>
      </c>
      <c r="H9" s="2">
        <f t="shared" si="2"/>
        <v>9.8912710227367917E-3</v>
      </c>
      <c r="I9" s="2">
        <f t="shared" si="3"/>
        <v>-1.5924560162703161E-2</v>
      </c>
      <c r="J9" s="9"/>
      <c r="K9" s="9"/>
      <c r="L9" s="1"/>
      <c r="M9" s="1"/>
      <c r="N9" s="1">
        <f t="shared" si="4"/>
        <v>0</v>
      </c>
      <c r="O9" s="1"/>
      <c r="P9" s="7"/>
      <c r="Q9" s="3" t="s">
        <v>21</v>
      </c>
      <c r="R9" s="10">
        <v>182353.94885516734</v>
      </c>
      <c r="S9" s="10">
        <v>177692.43835921478</v>
      </c>
      <c r="T9" s="10">
        <v>179450.04242571673</v>
      </c>
      <c r="U9" s="2">
        <f t="shared" si="5"/>
        <v>9.8912710227367917E-3</v>
      </c>
      <c r="V9" s="2">
        <f t="shared" si="6"/>
        <v>-1.5924560162703161E-2</v>
      </c>
      <c r="X9" s="27">
        <v>182353.94885516734</v>
      </c>
      <c r="Y9" s="27">
        <v>2903.9064294506097</v>
      </c>
      <c r="Z9" s="27"/>
    </row>
    <row r="10" spans="1:26" x14ac:dyDescent="0.2">
      <c r="A10" s="16"/>
      <c r="B10" s="20">
        <f t="shared" si="0"/>
        <v>93</v>
      </c>
      <c r="C10" s="20">
        <f t="shared" si="1"/>
        <v>97</v>
      </c>
      <c r="D10" s="3" t="s">
        <v>22</v>
      </c>
      <c r="E10" s="10">
        <v>207614.65114245494</v>
      </c>
      <c r="F10" s="10">
        <v>191710.83770920665</v>
      </c>
      <c r="G10" s="10">
        <v>193388.18775773083</v>
      </c>
      <c r="H10" s="2">
        <f t="shared" si="2"/>
        <v>8.7493751973919398E-3</v>
      </c>
      <c r="I10" s="2">
        <f t="shared" si="3"/>
        <v>-6.8523407699982664E-2</v>
      </c>
      <c r="J10" s="9"/>
      <c r="K10" s="9"/>
      <c r="L10" s="1"/>
      <c r="M10" s="1"/>
      <c r="N10" s="1">
        <f t="shared" si="4"/>
        <v>-4</v>
      </c>
      <c r="O10" s="1"/>
      <c r="P10" s="7"/>
      <c r="Q10" s="3" t="s">
        <v>22</v>
      </c>
      <c r="R10" s="10">
        <v>207614.65114245494</v>
      </c>
      <c r="S10" s="10">
        <v>191710.83770920665</v>
      </c>
      <c r="T10" s="10">
        <v>193388.18775773083</v>
      </c>
      <c r="U10" s="2">
        <f t="shared" si="5"/>
        <v>8.7493751973919398E-3</v>
      </c>
      <c r="V10" s="2">
        <f t="shared" si="6"/>
        <v>-6.8523407699982664E-2</v>
      </c>
      <c r="X10" s="27">
        <v>208764.10760622934</v>
      </c>
      <c r="Y10" s="27">
        <v>15375.91984849851</v>
      </c>
      <c r="Z10" s="27"/>
    </row>
    <row r="11" spans="1:26" x14ac:dyDescent="0.2">
      <c r="A11" s="16"/>
      <c r="B11" s="23">
        <f t="shared" si="0"/>
        <v>92</v>
      </c>
      <c r="C11" s="23">
        <f t="shared" si="1"/>
        <v>92</v>
      </c>
      <c r="D11" s="3" t="s">
        <v>23</v>
      </c>
      <c r="E11" s="10">
        <v>208044.43614175424</v>
      </c>
      <c r="F11" s="10">
        <v>200244.16178473094</v>
      </c>
      <c r="G11" s="10">
        <v>204786.68421661342</v>
      </c>
      <c r="H11" s="2">
        <f t="shared" si="2"/>
        <v>2.2684918208830673E-2</v>
      </c>
      <c r="I11" s="2">
        <f t="shared" si="3"/>
        <v>-1.5658923572082983E-2</v>
      </c>
      <c r="J11" s="9"/>
      <c r="K11" s="9"/>
      <c r="L11" s="1"/>
      <c r="M11" s="1"/>
      <c r="N11" s="1">
        <f t="shared" si="4"/>
        <v>0</v>
      </c>
      <c r="O11" s="1"/>
      <c r="P11" s="7"/>
      <c r="Q11" s="3" t="s">
        <v>23</v>
      </c>
      <c r="R11" s="10">
        <v>208044.43614175424</v>
      </c>
      <c r="S11" s="10">
        <v>200244.16178473094</v>
      </c>
      <c r="T11" s="10">
        <v>204786.68421661342</v>
      </c>
      <c r="U11" s="2">
        <f t="shared" si="5"/>
        <v>2.2684918208830673E-2</v>
      </c>
      <c r="V11" s="2">
        <f t="shared" si="6"/>
        <v>-1.5658923572082983E-2</v>
      </c>
      <c r="X11" s="27">
        <v>209461.18573333218</v>
      </c>
      <c r="Y11" s="27">
        <v>4674.5015167187667</v>
      </c>
      <c r="Z11" s="27"/>
    </row>
    <row r="12" spans="1:26" x14ac:dyDescent="0.2">
      <c r="A12" s="16"/>
      <c r="B12" s="20"/>
      <c r="C12" s="23"/>
      <c r="D12" s="51" t="s">
        <v>116</v>
      </c>
      <c r="E12" s="52"/>
      <c r="F12" s="52"/>
      <c r="G12" s="52"/>
      <c r="H12" s="53"/>
      <c r="I12" s="53"/>
      <c r="J12" s="1">
        <f>COUNTIF(I4:I11,"&lt;0")</f>
        <v>6</v>
      </c>
      <c r="K12" s="1">
        <f>COUNT(I4:I11)</f>
        <v>8</v>
      </c>
      <c r="L12" s="1">
        <f>COUNTIF(Y4:Y11,"=0")</f>
        <v>2</v>
      </c>
      <c r="M12" s="1"/>
      <c r="N12" s="1"/>
      <c r="O12" s="1"/>
      <c r="P12" s="7"/>
      <c r="Q12" s="51" t="s">
        <v>116</v>
      </c>
      <c r="R12" s="52">
        <v>199937.28133472244</v>
      </c>
      <c r="S12" s="52">
        <v>193677.40743354737</v>
      </c>
      <c r="T12" s="52">
        <v>196851.26601222824</v>
      </c>
      <c r="U12" s="53">
        <f t="shared" si="5"/>
        <v>1.6387345435578737E-2</v>
      </c>
      <c r="V12" s="53">
        <f t="shared" si="6"/>
        <v>-1.5434916899404016E-2</v>
      </c>
      <c r="X12" s="27">
        <v>200379.27407357693</v>
      </c>
      <c r="Y12" s="27">
        <v>3528.0080613486934</v>
      </c>
      <c r="Z12" s="27"/>
    </row>
    <row r="13" spans="1:26" x14ac:dyDescent="0.2">
      <c r="A13" s="16"/>
      <c r="B13" s="25">
        <f t="shared" ref="B13:B18" si="7">RANK(E13,E$4:E$123)</f>
        <v>106</v>
      </c>
      <c r="C13" s="20">
        <f t="shared" ref="C13:C18" si="8">RANK(G13,G$4:G$123)</f>
        <v>104</v>
      </c>
      <c r="D13" s="3" t="s">
        <v>24</v>
      </c>
      <c r="E13" s="10">
        <v>169988.44894407751</v>
      </c>
      <c r="F13" s="10">
        <v>164905.76941141207</v>
      </c>
      <c r="G13" s="10">
        <v>163491.30278826717</v>
      </c>
      <c r="H13" s="2">
        <f t="shared" si="2"/>
        <v>-8.5774235079431049E-3</v>
      </c>
      <c r="I13" s="2">
        <f t="shared" si="3"/>
        <v>-3.8221103823047109E-2</v>
      </c>
      <c r="J13" s="9"/>
      <c r="K13" s="9"/>
      <c r="L13" s="1"/>
      <c r="M13" s="1"/>
      <c r="N13" s="1">
        <f t="shared" ref="N13:N18" si="9">+B13-C13</f>
        <v>2</v>
      </c>
      <c r="O13" s="1"/>
      <c r="P13" s="7"/>
      <c r="Q13" s="3" t="s">
        <v>24</v>
      </c>
      <c r="R13" s="10">
        <v>169988.44894407751</v>
      </c>
      <c r="S13" s="10">
        <v>164905.76941141207</v>
      </c>
      <c r="T13" s="10">
        <v>163491.30278826717</v>
      </c>
      <c r="U13" s="2">
        <f t="shared" si="5"/>
        <v>-8.5774235079431049E-3</v>
      </c>
      <c r="V13" s="2">
        <f t="shared" si="6"/>
        <v>-3.8221103823047109E-2</v>
      </c>
      <c r="X13" s="27">
        <v>175722.01709443648</v>
      </c>
      <c r="Y13" s="27">
        <v>12230.714306169306</v>
      </c>
      <c r="Z13" s="27"/>
    </row>
    <row r="14" spans="1:26" x14ac:dyDescent="0.2">
      <c r="A14" s="16"/>
      <c r="B14" s="20">
        <f t="shared" si="7"/>
        <v>111</v>
      </c>
      <c r="C14" s="20">
        <f t="shared" si="8"/>
        <v>111</v>
      </c>
      <c r="D14" s="3" t="s">
        <v>25</v>
      </c>
      <c r="E14" s="10">
        <v>139281.48620969051</v>
      </c>
      <c r="F14" s="10">
        <v>141791.50194671162</v>
      </c>
      <c r="G14" s="10">
        <v>141051.83822241781</v>
      </c>
      <c r="H14" s="2">
        <f t="shared" si="2"/>
        <v>-5.2165589202363138E-3</v>
      </c>
      <c r="I14" s="2">
        <f t="shared" si="3"/>
        <v>1.2710605414290255E-2</v>
      </c>
      <c r="J14" s="9"/>
      <c r="K14" s="9"/>
      <c r="L14" s="1"/>
      <c r="M14" s="1"/>
      <c r="N14" s="1">
        <f t="shared" si="9"/>
        <v>0</v>
      </c>
      <c r="O14" s="1"/>
      <c r="P14" s="7"/>
      <c r="Q14" s="3" t="s">
        <v>25</v>
      </c>
      <c r="R14" s="10">
        <v>139281.48620969051</v>
      </c>
      <c r="S14" s="10">
        <v>141791.50194671162</v>
      </c>
      <c r="T14" s="10">
        <v>141051.83822241781</v>
      </c>
      <c r="U14" s="2">
        <f t="shared" si="5"/>
        <v>-5.2165589202363138E-3</v>
      </c>
      <c r="V14" s="2">
        <f t="shared" si="6"/>
        <v>1.2710605414290255E-2</v>
      </c>
      <c r="X14" s="27">
        <v>153956.3218524816</v>
      </c>
      <c r="Y14" s="27">
        <v>12904.483630063798</v>
      </c>
      <c r="Z14" s="27"/>
    </row>
    <row r="15" spans="1:26" x14ac:dyDescent="0.2">
      <c r="A15" s="16"/>
      <c r="B15" s="17">
        <f t="shared" si="7"/>
        <v>38</v>
      </c>
      <c r="C15" s="17">
        <f t="shared" si="8"/>
        <v>31</v>
      </c>
      <c r="D15" s="3" t="s">
        <v>124</v>
      </c>
      <c r="E15" s="10">
        <v>355550.52046338859</v>
      </c>
      <c r="F15" s="10">
        <v>360250.48994530458</v>
      </c>
      <c r="G15" s="10">
        <v>363379.46175689664</v>
      </c>
      <c r="H15" s="2">
        <f t="shared" si="2"/>
        <v>8.6855449164471299E-3</v>
      </c>
      <c r="I15" s="2">
        <f t="shared" si="3"/>
        <v>2.2019209206344481E-2</v>
      </c>
      <c r="J15" s="9"/>
      <c r="K15" s="9"/>
      <c r="L15" s="1"/>
      <c r="M15" s="1"/>
      <c r="N15" s="1">
        <f t="shared" si="9"/>
        <v>7</v>
      </c>
      <c r="O15" s="1"/>
      <c r="P15" s="7"/>
      <c r="Q15" s="3" t="s">
        <v>124</v>
      </c>
      <c r="R15" s="10">
        <v>355550.52046338859</v>
      </c>
      <c r="S15" s="10">
        <v>360250.48994530458</v>
      </c>
      <c r="T15" s="10">
        <v>363379.46175689664</v>
      </c>
      <c r="U15" s="2">
        <f t="shared" si="5"/>
        <v>8.6855449164471299E-3</v>
      </c>
      <c r="V15" s="2">
        <f t="shared" si="6"/>
        <v>2.2019209206344481E-2</v>
      </c>
      <c r="X15" s="27">
        <v>368172.24271184934</v>
      </c>
      <c r="Y15" s="27">
        <v>4792.780954952701</v>
      </c>
      <c r="Z15" s="27"/>
    </row>
    <row r="16" spans="1:26" x14ac:dyDescent="0.2">
      <c r="A16" s="16"/>
      <c r="B16" s="17">
        <f t="shared" si="7"/>
        <v>52</v>
      </c>
      <c r="C16" s="17">
        <f t="shared" si="8"/>
        <v>53</v>
      </c>
      <c r="D16" s="3" t="s">
        <v>125</v>
      </c>
      <c r="E16" s="10">
        <v>304470.06611256627</v>
      </c>
      <c r="F16" s="10">
        <v>301152.82631816121</v>
      </c>
      <c r="G16" s="10">
        <v>295748.76001892053</v>
      </c>
      <c r="H16" s="2">
        <f t="shared" si="2"/>
        <v>-1.7944597649339089E-2</v>
      </c>
      <c r="I16" s="2">
        <f t="shared" si="3"/>
        <v>-2.8644215193297073E-2</v>
      </c>
      <c r="J16" s="9"/>
      <c r="K16" s="9"/>
      <c r="L16" s="1"/>
      <c r="M16" s="1"/>
      <c r="N16" s="1">
        <f t="shared" si="9"/>
        <v>-1</v>
      </c>
      <c r="O16" s="1"/>
      <c r="P16" s="7"/>
      <c r="Q16" s="3" t="s">
        <v>125</v>
      </c>
      <c r="R16" s="10">
        <v>304470.06611256627</v>
      </c>
      <c r="S16" s="10">
        <v>301152.82631816121</v>
      </c>
      <c r="T16" s="10">
        <v>295748.76001892053</v>
      </c>
      <c r="U16" s="2">
        <f t="shared" ref="U16" si="10">+T16/S16*1-1</f>
        <v>-1.7944597649339089E-2</v>
      </c>
      <c r="V16" s="2">
        <f t="shared" ref="V16" si="11">+T16/R16*1-1</f>
        <v>-2.8644215193297073E-2</v>
      </c>
      <c r="X16" s="27">
        <v>314242.14406827529</v>
      </c>
      <c r="Y16" s="27">
        <v>18493.384049354761</v>
      </c>
      <c r="Z16" s="27"/>
    </row>
    <row r="17" spans="1:26" x14ac:dyDescent="0.2">
      <c r="A17" s="16"/>
      <c r="B17" s="20">
        <f t="shared" si="7"/>
        <v>95</v>
      </c>
      <c r="C17" s="20">
        <f t="shared" si="8"/>
        <v>93</v>
      </c>
      <c r="D17" s="3" t="s">
        <v>27</v>
      </c>
      <c r="E17" s="10">
        <v>205544.86968198372</v>
      </c>
      <c r="F17" s="10">
        <v>194304.52440233645</v>
      </c>
      <c r="G17" s="10">
        <v>201275.56026404421</v>
      </c>
      <c r="H17" s="2">
        <f t="shared" si="2"/>
        <v>3.587685815937669E-2</v>
      </c>
      <c r="I17" s="2">
        <f t="shared" si="3"/>
        <v>-2.0770693155927167E-2</v>
      </c>
      <c r="J17" s="9"/>
      <c r="K17" s="9"/>
      <c r="L17" s="1"/>
      <c r="M17" s="1"/>
      <c r="N17" s="1">
        <f t="shared" si="9"/>
        <v>2</v>
      </c>
      <c r="O17" s="1"/>
      <c r="P17" s="7"/>
      <c r="Q17" s="3" t="s">
        <v>27</v>
      </c>
      <c r="R17" s="10">
        <v>205544.86968198372</v>
      </c>
      <c r="S17" s="10">
        <v>194304.52440233645</v>
      </c>
      <c r="T17" s="10">
        <v>201275.56026404421</v>
      </c>
      <c r="U17" s="2">
        <f t="shared" si="5"/>
        <v>3.587685815937669E-2</v>
      </c>
      <c r="V17" s="2">
        <f t="shared" si="6"/>
        <v>-2.0770693155927167E-2</v>
      </c>
      <c r="X17" s="27">
        <v>218619.77106128269</v>
      </c>
      <c r="Y17" s="27">
        <v>17344.210797238484</v>
      </c>
      <c r="Z17" s="27"/>
    </row>
    <row r="18" spans="1:26" x14ac:dyDescent="0.2">
      <c r="A18" s="16"/>
      <c r="B18" s="20">
        <f t="shared" si="7"/>
        <v>53</v>
      </c>
      <c r="C18" s="20">
        <f t="shared" si="8"/>
        <v>54</v>
      </c>
      <c r="D18" s="3" t="s">
        <v>30</v>
      </c>
      <c r="E18" s="10">
        <v>300354.8245879914</v>
      </c>
      <c r="F18" s="10">
        <v>290001.93996836775</v>
      </c>
      <c r="G18" s="10">
        <v>292078.3379735268</v>
      </c>
      <c r="H18" s="2">
        <f t="shared" si="2"/>
        <v>7.1599452244544004E-3</v>
      </c>
      <c r="I18" s="2">
        <f t="shared" si="3"/>
        <v>-2.7555697251801403E-2</v>
      </c>
      <c r="J18" s="9"/>
      <c r="K18" s="9"/>
      <c r="L18" s="1"/>
      <c r="M18" s="1"/>
      <c r="N18" s="1">
        <f t="shared" si="9"/>
        <v>-1</v>
      </c>
      <c r="O18" s="1"/>
      <c r="P18" s="7"/>
      <c r="Q18" s="3" t="s">
        <v>30</v>
      </c>
      <c r="R18" s="10">
        <v>300354.8245879914</v>
      </c>
      <c r="S18" s="10">
        <v>290001.93996836775</v>
      </c>
      <c r="T18" s="10">
        <v>292078.3379735268</v>
      </c>
      <c r="U18" s="2">
        <f t="shared" si="5"/>
        <v>7.1599452244544004E-3</v>
      </c>
      <c r="V18" s="2">
        <f t="shared" si="6"/>
        <v>-2.7555697251801403E-2</v>
      </c>
      <c r="X18" s="27">
        <v>317651.24812759022</v>
      </c>
      <c r="Y18" s="27">
        <v>25572.910154063429</v>
      </c>
      <c r="Z18" s="27"/>
    </row>
    <row r="19" spans="1:26" x14ac:dyDescent="0.2">
      <c r="A19" s="16"/>
      <c r="B19" s="20">
        <f t="shared" ref="B19:B20" si="12">RANK(E19,E$4:E$123)</f>
        <v>97</v>
      </c>
      <c r="C19" s="20">
        <f t="shared" ref="C19:C20" si="13">RANK(G19,G$4:G$123)</f>
        <v>96</v>
      </c>
      <c r="D19" s="3" t="s">
        <v>152</v>
      </c>
      <c r="E19" s="10">
        <v>200990.03814309157</v>
      </c>
      <c r="F19" s="10">
        <v>201042.29402959486</v>
      </c>
      <c r="G19" s="10">
        <v>198059.2349681824</v>
      </c>
      <c r="H19" s="2">
        <f t="shared" ref="H19:H20" si="14">+G19/F19*1-1</f>
        <v>-1.4837967681433972E-2</v>
      </c>
      <c r="I19" s="2">
        <f t="shared" ref="I19:I20" si="15">+G19/E19*1-1</f>
        <v>-1.4581833020115398E-2</v>
      </c>
      <c r="J19" s="1"/>
      <c r="K19" s="1"/>
      <c r="L19" s="1"/>
      <c r="M19" s="1"/>
      <c r="N19" s="1">
        <f t="shared" ref="N19:N22" si="16">+B19-C19</f>
        <v>1</v>
      </c>
      <c r="P19" s="7"/>
      <c r="Q19" s="3" t="s">
        <v>152</v>
      </c>
      <c r="R19" s="10">
        <v>200990.03814309157</v>
      </c>
      <c r="S19" s="10">
        <v>201042.29402959486</v>
      </c>
      <c r="T19" s="10">
        <v>198059.2349681824</v>
      </c>
      <c r="U19" s="2">
        <f t="shared" si="5"/>
        <v>-1.4837967681433972E-2</v>
      </c>
      <c r="V19" s="2">
        <f t="shared" si="6"/>
        <v>-1.4581833020115398E-2</v>
      </c>
      <c r="X19" s="27">
        <v>204110.72684853026</v>
      </c>
      <c r="Y19" s="27">
        <v>6051.4918803478649</v>
      </c>
      <c r="Z19" s="27"/>
    </row>
    <row r="20" spans="1:26" x14ac:dyDescent="0.2">
      <c r="A20" s="16"/>
      <c r="B20" s="20">
        <f t="shared" si="12"/>
        <v>61</v>
      </c>
      <c r="C20" s="20">
        <f t="shared" si="13"/>
        <v>60</v>
      </c>
      <c r="D20" s="3" t="s">
        <v>154</v>
      </c>
      <c r="E20" s="10">
        <v>276998.05950908171</v>
      </c>
      <c r="F20" s="10">
        <v>267915.57924035762</v>
      </c>
      <c r="G20" s="10">
        <v>267469.05342079914</v>
      </c>
      <c r="H20" s="2">
        <f t="shared" si="14"/>
        <v>-1.6666661223081469E-3</v>
      </c>
      <c r="I20" s="2">
        <f t="shared" si="15"/>
        <v>-3.4400984993074091E-2</v>
      </c>
      <c r="J20" s="1"/>
      <c r="K20" s="1"/>
      <c r="L20" s="1"/>
      <c r="M20" s="1"/>
      <c r="N20" s="1">
        <f t="shared" si="16"/>
        <v>1</v>
      </c>
      <c r="P20" s="7"/>
      <c r="Q20" s="3" t="s">
        <v>153</v>
      </c>
      <c r="R20" s="10">
        <v>276998.05950908171</v>
      </c>
      <c r="S20" s="10">
        <v>267915.57924035762</v>
      </c>
      <c r="T20" s="10">
        <v>267469.05342079914</v>
      </c>
      <c r="U20" s="2">
        <f t="shared" si="5"/>
        <v>-1.6666661223081469E-3</v>
      </c>
      <c r="V20" s="2">
        <f t="shared" si="6"/>
        <v>-3.4400984993074091E-2</v>
      </c>
      <c r="X20" s="27">
        <v>296564.79679172602</v>
      </c>
      <c r="Y20" s="27">
        <v>29095.743370926881</v>
      </c>
      <c r="Z20" s="27"/>
    </row>
    <row r="21" spans="1:26" x14ac:dyDescent="0.2">
      <c r="A21" s="16"/>
      <c r="B21" s="20">
        <f>RANK(E21,E$4:E$123)</f>
        <v>69</v>
      </c>
      <c r="C21" s="20">
        <f>RANK(G21,G$4:G$123)</f>
        <v>64</v>
      </c>
      <c r="D21" s="3" t="s">
        <v>26</v>
      </c>
      <c r="E21" s="10">
        <v>263623.08496992418</v>
      </c>
      <c r="F21" s="10">
        <v>261550.84824674515</v>
      </c>
      <c r="G21" s="10">
        <v>263369.41015747719</v>
      </c>
      <c r="H21" s="2">
        <f t="shared" si="2"/>
        <v>6.9529956523650682E-3</v>
      </c>
      <c r="I21" s="2">
        <f t="shared" si="3"/>
        <v>-9.6226327248971621E-4</v>
      </c>
      <c r="J21" s="9"/>
      <c r="K21" s="9"/>
      <c r="L21" s="1"/>
      <c r="M21" s="1"/>
      <c r="N21" s="1">
        <f t="shared" si="16"/>
        <v>5</v>
      </c>
      <c r="P21" s="7"/>
      <c r="Q21" s="3" t="s">
        <v>26</v>
      </c>
      <c r="R21" s="10">
        <v>263623.08496992418</v>
      </c>
      <c r="S21" s="10">
        <v>261550.84824674515</v>
      </c>
      <c r="T21" s="10">
        <v>263369.41015747719</v>
      </c>
      <c r="U21" s="2">
        <f t="shared" si="5"/>
        <v>6.9529956523650682E-3</v>
      </c>
      <c r="V21" s="2">
        <f t="shared" si="6"/>
        <v>-9.6226327248971621E-4</v>
      </c>
      <c r="X21" s="27">
        <v>266256.77801330324</v>
      </c>
      <c r="Y21" s="27">
        <v>2887.3678558260435</v>
      </c>
      <c r="Z21" s="27"/>
    </row>
    <row r="22" spans="1:26" x14ac:dyDescent="0.2">
      <c r="A22" s="16"/>
      <c r="B22" s="20">
        <f>RANK(E22,E$4:E$123)</f>
        <v>88</v>
      </c>
      <c r="C22" s="20">
        <f>RANK(G22,G$4:G$123)</f>
        <v>83</v>
      </c>
      <c r="D22" s="3" t="s">
        <v>28</v>
      </c>
      <c r="E22" s="10">
        <v>227752.36297397225</v>
      </c>
      <c r="F22" s="10">
        <v>224156.05272448543</v>
      </c>
      <c r="G22" s="10">
        <v>228742.77878354411</v>
      </c>
      <c r="H22" s="2">
        <f t="shared" si="2"/>
        <v>2.0462200343509318E-2</v>
      </c>
      <c r="I22" s="2">
        <f t="shared" si="3"/>
        <v>4.3486521792313049E-3</v>
      </c>
      <c r="J22" s="9"/>
      <c r="K22" s="9"/>
      <c r="L22" s="1"/>
      <c r="M22" s="1"/>
      <c r="N22" s="1">
        <f t="shared" si="16"/>
        <v>5</v>
      </c>
      <c r="O22" s="1"/>
      <c r="P22" s="7"/>
      <c r="Q22" s="3" t="s">
        <v>28</v>
      </c>
      <c r="R22" s="10">
        <v>227752.36297397225</v>
      </c>
      <c r="S22" s="10">
        <v>224156.05272448543</v>
      </c>
      <c r="T22" s="10">
        <v>228742.77878354411</v>
      </c>
      <c r="U22" s="2">
        <f t="shared" si="5"/>
        <v>2.0462200343509318E-2</v>
      </c>
      <c r="V22" s="2">
        <f t="shared" si="6"/>
        <v>4.3486521792313049E-3</v>
      </c>
      <c r="X22" s="27">
        <v>229289.99402121504</v>
      </c>
      <c r="Y22" s="27">
        <v>547.21523767092731</v>
      </c>
      <c r="Z22" s="27"/>
    </row>
    <row r="23" spans="1:26" x14ac:dyDescent="0.2">
      <c r="A23" s="16"/>
      <c r="B23" s="20">
        <f>RANK(E23,E$4:E$123)</f>
        <v>89</v>
      </c>
      <c r="C23" s="20">
        <f>RANK(G23,G$4:G$123)</f>
        <v>84</v>
      </c>
      <c r="D23" s="3" t="s">
        <v>29</v>
      </c>
      <c r="E23" s="10">
        <v>223538.19736928027</v>
      </c>
      <c r="F23" s="10">
        <v>219412.38155484493</v>
      </c>
      <c r="G23" s="10">
        <v>222528.54107833529</v>
      </c>
      <c r="H23" s="2">
        <f t="shared" si="2"/>
        <v>1.4202295701855938E-2</v>
      </c>
      <c r="I23" s="2">
        <f t="shared" si="3"/>
        <v>-4.5167058821586892E-3</v>
      </c>
      <c r="J23" s="9"/>
      <c r="K23" s="9"/>
      <c r="L23" s="1"/>
      <c r="M23" s="1"/>
      <c r="N23" s="1">
        <f>+B23-C23</f>
        <v>5</v>
      </c>
      <c r="O23" s="1"/>
      <c r="P23" s="7"/>
      <c r="Q23" s="3" t="s">
        <v>29</v>
      </c>
      <c r="R23" s="10">
        <v>223538.19736928027</v>
      </c>
      <c r="S23" s="10">
        <v>219412.38155484493</v>
      </c>
      <c r="T23" s="10">
        <v>222528.54107833529</v>
      </c>
      <c r="U23" s="2">
        <f t="shared" si="5"/>
        <v>1.4202295701855938E-2</v>
      </c>
      <c r="V23" s="2">
        <f t="shared" si="6"/>
        <v>-4.5167058821586892E-3</v>
      </c>
      <c r="X23" s="27">
        <v>227681.66305402588</v>
      </c>
      <c r="Y23" s="27">
        <v>5153.1219756905921</v>
      </c>
      <c r="Z23" s="27"/>
    </row>
    <row r="24" spans="1:26" x14ac:dyDescent="0.2">
      <c r="A24" s="16"/>
      <c r="B24" s="20"/>
      <c r="C24" s="24"/>
      <c r="D24" s="51" t="s">
        <v>2</v>
      </c>
      <c r="E24" s="52"/>
      <c r="F24" s="52"/>
      <c r="G24" s="52"/>
      <c r="H24" s="53"/>
      <c r="I24" s="53"/>
      <c r="J24" s="1">
        <f>COUNTIF(I13:I23,"&lt;0")</f>
        <v>8</v>
      </c>
      <c r="K24" s="1">
        <f>COUNT(I13:I23)</f>
        <v>11</v>
      </c>
      <c r="L24" s="1">
        <f>COUNTIF(Y13:Y23,"=0")</f>
        <v>0</v>
      </c>
      <c r="M24" s="1"/>
      <c r="N24" s="1"/>
      <c r="O24" s="1"/>
      <c r="P24" s="7"/>
      <c r="Q24" s="51" t="s">
        <v>2</v>
      </c>
      <c r="R24" s="52">
        <v>252034.25822600425</v>
      </c>
      <c r="S24" s="52">
        <v>249223.38610077606</v>
      </c>
      <c r="T24" s="52">
        <v>251153.07067985667</v>
      </c>
      <c r="U24" s="53">
        <f t="shared" si="5"/>
        <v>7.7427909526128769E-3</v>
      </c>
      <c r="V24" s="53">
        <f t="shared" si="6"/>
        <v>-3.4963006709881617E-3</v>
      </c>
      <c r="X24" s="27">
        <v>254719.38570992861</v>
      </c>
      <c r="Y24" s="27">
        <v>3566.3150300719426</v>
      </c>
      <c r="Z24" s="27"/>
    </row>
    <row r="25" spans="1:26" x14ac:dyDescent="0.2">
      <c r="A25" s="16"/>
      <c r="B25" s="25">
        <f t="shared" ref="B25:B32" si="17">RANK(E25,E$4:E$123)</f>
        <v>71</v>
      </c>
      <c r="C25" s="20">
        <f t="shared" ref="C25:C32" si="18">RANK(G25,G$4:G$123)</f>
        <v>70</v>
      </c>
      <c r="D25" s="3" t="s">
        <v>94</v>
      </c>
      <c r="E25" s="10">
        <v>259881.25321841045</v>
      </c>
      <c r="F25" s="10">
        <v>251082.59110776233</v>
      </c>
      <c r="G25" s="10">
        <v>253957.59661938532</v>
      </c>
      <c r="H25" s="2">
        <f t="shared" si="2"/>
        <v>1.1450437479311626E-2</v>
      </c>
      <c r="I25" s="2">
        <f t="shared" si="3"/>
        <v>-2.2793704915863078E-2</v>
      </c>
      <c r="J25" s="9"/>
      <c r="K25" s="9"/>
      <c r="L25" s="1"/>
      <c r="M25" s="1"/>
      <c r="N25" s="1">
        <f t="shared" ref="N25:N32" si="19">+B25-C25</f>
        <v>1</v>
      </c>
      <c r="O25" s="1"/>
      <c r="P25" s="7"/>
      <c r="Q25" s="3" t="s">
        <v>94</v>
      </c>
      <c r="R25" s="10">
        <v>259881.25321841045</v>
      </c>
      <c r="S25" s="10">
        <v>251082.59110776233</v>
      </c>
      <c r="T25" s="10">
        <v>253957.59661938532</v>
      </c>
      <c r="U25" s="2">
        <f t="shared" si="5"/>
        <v>1.1450437479311626E-2</v>
      </c>
      <c r="V25" s="2">
        <f t="shared" si="6"/>
        <v>-2.2793704915863078E-2</v>
      </c>
      <c r="X25" s="27">
        <v>259881.25321841045</v>
      </c>
      <c r="Y25" s="27">
        <v>5923.6565990251256</v>
      </c>
      <c r="Z25" s="27"/>
    </row>
    <row r="26" spans="1:26" x14ac:dyDescent="0.2">
      <c r="A26" s="16"/>
      <c r="B26" s="20">
        <f t="shared" si="17"/>
        <v>110</v>
      </c>
      <c r="C26" s="20">
        <f t="shared" si="18"/>
        <v>110</v>
      </c>
      <c r="D26" s="3" t="s">
        <v>126</v>
      </c>
      <c r="E26" s="10">
        <v>143450.59333682165</v>
      </c>
      <c r="F26" s="10">
        <v>139839.61596412447</v>
      </c>
      <c r="G26" s="10">
        <v>141291.22219277234</v>
      </c>
      <c r="H26" s="2">
        <f t="shared" si="2"/>
        <v>1.0380507831345032E-2</v>
      </c>
      <c r="I26" s="2">
        <f t="shared" si="3"/>
        <v>-1.5053065266722898E-2</v>
      </c>
      <c r="J26" s="9"/>
      <c r="K26" s="9"/>
      <c r="L26" s="1"/>
      <c r="M26" s="1"/>
      <c r="N26" s="1">
        <f t="shared" si="19"/>
        <v>0</v>
      </c>
      <c r="O26" s="1"/>
      <c r="P26" s="7"/>
      <c r="Q26" s="3" t="s">
        <v>126</v>
      </c>
      <c r="R26" s="10">
        <v>143450.59333682165</v>
      </c>
      <c r="S26" s="10">
        <v>139839.61596412447</v>
      </c>
      <c r="T26" s="10">
        <v>141291.22219277234</v>
      </c>
      <c r="U26" s="2">
        <f t="shared" si="5"/>
        <v>1.0380507831345032E-2</v>
      </c>
      <c r="V26" s="2">
        <f t="shared" si="6"/>
        <v>-1.5053065266722898E-2</v>
      </c>
      <c r="X26" s="27">
        <v>146406.02332064448</v>
      </c>
      <c r="Y26" s="27">
        <v>5114.8011278721387</v>
      </c>
      <c r="Z26" s="27"/>
    </row>
    <row r="27" spans="1:26" x14ac:dyDescent="0.2">
      <c r="A27" s="16"/>
      <c r="B27" s="20">
        <f t="shared" si="17"/>
        <v>104</v>
      </c>
      <c r="C27" s="20">
        <f t="shared" si="18"/>
        <v>100</v>
      </c>
      <c r="D27" s="3" t="s">
        <v>95</v>
      </c>
      <c r="E27" s="10">
        <v>175769.98264703099</v>
      </c>
      <c r="F27" s="10">
        <v>171784.23064139197</v>
      </c>
      <c r="G27" s="10">
        <v>174512.44067803834</v>
      </c>
      <c r="H27" s="2">
        <f t="shared" si="2"/>
        <v>1.5881609309888578E-2</v>
      </c>
      <c r="I27" s="2">
        <f t="shared" si="3"/>
        <v>-7.154475127405302E-3</v>
      </c>
      <c r="J27" s="9"/>
      <c r="K27" s="9"/>
      <c r="L27" s="1"/>
      <c r="M27" s="1"/>
      <c r="N27" s="1">
        <f t="shared" si="19"/>
        <v>4</v>
      </c>
      <c r="O27" s="1"/>
      <c r="P27" s="7"/>
      <c r="Q27" s="3" t="s">
        <v>95</v>
      </c>
      <c r="R27" s="10">
        <v>175769.98264703099</v>
      </c>
      <c r="S27" s="10">
        <v>171784.23064139197</v>
      </c>
      <c r="T27" s="10">
        <v>174512.44067803834</v>
      </c>
      <c r="U27" s="2">
        <f t="shared" si="5"/>
        <v>1.5881609309888578E-2</v>
      </c>
      <c r="V27" s="2">
        <f t="shared" si="6"/>
        <v>-7.154475127405302E-3</v>
      </c>
      <c r="X27" s="27">
        <v>180484.14466844374</v>
      </c>
      <c r="Y27" s="27">
        <v>5971.7039904053963</v>
      </c>
      <c r="Z27" s="27"/>
    </row>
    <row r="28" spans="1:26" x14ac:dyDescent="0.2">
      <c r="A28" s="16"/>
      <c r="B28" s="20">
        <f t="shared" si="17"/>
        <v>96</v>
      </c>
      <c r="C28" s="20">
        <f t="shared" si="18"/>
        <v>98</v>
      </c>
      <c r="D28" s="3" t="s">
        <v>96</v>
      </c>
      <c r="E28" s="10">
        <v>202667.9746249551</v>
      </c>
      <c r="F28" s="10">
        <v>188770.39967189333</v>
      </c>
      <c r="G28" s="10">
        <v>191351.71092820607</v>
      </c>
      <c r="H28" s="2">
        <f t="shared" si="2"/>
        <v>1.3674343333485384E-2</v>
      </c>
      <c r="I28" s="2">
        <f t="shared" si="3"/>
        <v>-5.5836467096936349E-2</v>
      </c>
      <c r="J28" s="9"/>
      <c r="K28" s="9"/>
      <c r="L28" s="1"/>
      <c r="M28" s="1"/>
      <c r="N28" s="1">
        <f t="shared" si="19"/>
        <v>-2</v>
      </c>
      <c r="O28" s="1"/>
      <c r="P28" s="7"/>
      <c r="Q28" s="3" t="s">
        <v>96</v>
      </c>
      <c r="R28" s="10">
        <v>202667.9746249551</v>
      </c>
      <c r="S28" s="10">
        <v>188770.39967189333</v>
      </c>
      <c r="T28" s="10">
        <v>191351.71092820607</v>
      </c>
      <c r="U28" s="2">
        <f t="shared" si="5"/>
        <v>1.3674343333485384E-2</v>
      </c>
      <c r="V28" s="2">
        <f t="shared" si="6"/>
        <v>-5.5836467096936349E-2</v>
      </c>
      <c r="X28" s="27">
        <v>212173.39753194721</v>
      </c>
      <c r="Y28" s="27">
        <v>20821.686603741138</v>
      </c>
      <c r="Z28" s="27"/>
    </row>
    <row r="29" spans="1:26" x14ac:dyDescent="0.2">
      <c r="A29" s="16"/>
      <c r="B29" s="20">
        <f t="shared" si="17"/>
        <v>39</v>
      </c>
      <c r="C29" s="20">
        <f t="shared" si="18"/>
        <v>38</v>
      </c>
      <c r="D29" s="3" t="s">
        <v>100</v>
      </c>
      <c r="E29" s="10">
        <v>349849.99300787476</v>
      </c>
      <c r="F29" s="10">
        <v>348685.55587153818</v>
      </c>
      <c r="G29" s="10">
        <v>337993.44823995425</v>
      </c>
      <c r="H29" s="2">
        <f t="shared" si="2"/>
        <v>-3.0664039423310974E-2</v>
      </c>
      <c r="I29" s="2">
        <f t="shared" si="3"/>
        <v>-3.3890367314238112E-2</v>
      </c>
      <c r="J29" s="9"/>
      <c r="K29" s="9"/>
      <c r="L29" s="1"/>
      <c r="M29" s="1"/>
      <c r="N29" s="1">
        <f t="shared" si="19"/>
        <v>1</v>
      </c>
      <c r="O29" s="1"/>
      <c r="P29" s="7"/>
      <c r="Q29" s="3" t="s">
        <v>100</v>
      </c>
      <c r="R29" s="10">
        <v>349849.99300787476</v>
      </c>
      <c r="S29" s="10">
        <v>348685.55587153818</v>
      </c>
      <c r="T29" s="10">
        <v>337993.44823995425</v>
      </c>
      <c r="U29" s="2">
        <f t="shared" si="5"/>
        <v>-3.0664039423310974E-2</v>
      </c>
      <c r="V29" s="2">
        <f t="shared" si="6"/>
        <v>-3.3890367314238112E-2</v>
      </c>
      <c r="X29" s="27">
        <v>368185.64135565824</v>
      </c>
      <c r="Y29" s="27">
        <v>30192.193115703994</v>
      </c>
      <c r="Z29" s="27"/>
    </row>
    <row r="30" spans="1:26" x14ac:dyDescent="0.2">
      <c r="A30" s="16"/>
      <c r="B30" s="20">
        <f t="shared" si="17"/>
        <v>45</v>
      </c>
      <c r="C30" s="20">
        <f t="shared" si="18"/>
        <v>39</v>
      </c>
      <c r="D30" s="59" t="s">
        <v>97</v>
      </c>
      <c r="E30" s="60">
        <v>331186.4339383975</v>
      </c>
      <c r="F30" s="60">
        <v>331718.8485726894</v>
      </c>
      <c r="G30" s="60">
        <v>337855.41366503568</v>
      </c>
      <c r="H30" s="61">
        <f t="shared" si="2"/>
        <v>1.8499295770350477E-2</v>
      </c>
      <c r="I30" s="61">
        <f t="shared" si="3"/>
        <v>2.0136633156534023E-2</v>
      </c>
      <c r="J30" s="9"/>
      <c r="K30" s="9"/>
      <c r="L30" s="1"/>
      <c r="M30" s="1"/>
      <c r="N30" s="1">
        <f t="shared" si="19"/>
        <v>6</v>
      </c>
      <c r="O30" s="1"/>
      <c r="P30" s="7"/>
      <c r="Q30" s="59" t="s">
        <v>97</v>
      </c>
      <c r="R30" s="60">
        <v>331186.4339383975</v>
      </c>
      <c r="S30" s="60">
        <v>331718.8485726894</v>
      </c>
      <c r="T30" s="60">
        <v>337855.41366503568</v>
      </c>
      <c r="U30" s="61">
        <f t="shared" si="5"/>
        <v>1.8499295770350477E-2</v>
      </c>
      <c r="V30" s="61">
        <f t="shared" si="6"/>
        <v>2.0136633156534023E-2</v>
      </c>
      <c r="X30" s="27">
        <v>337855.41366503568</v>
      </c>
      <c r="Y30" s="27">
        <v>0</v>
      </c>
      <c r="Z30" s="27"/>
    </row>
    <row r="31" spans="1:26" x14ac:dyDescent="0.2">
      <c r="A31" s="16"/>
      <c r="B31" s="20">
        <f t="shared" si="17"/>
        <v>91</v>
      </c>
      <c r="C31" s="20">
        <f t="shared" si="18"/>
        <v>88</v>
      </c>
      <c r="D31" s="3" t="s">
        <v>98</v>
      </c>
      <c r="E31" s="10">
        <v>215736.54184990874</v>
      </c>
      <c r="F31" s="10">
        <v>211025.92124486397</v>
      </c>
      <c r="G31" s="10">
        <v>213863.61510318855</v>
      </c>
      <c r="H31" s="2">
        <f t="shared" si="2"/>
        <v>1.344713408468845E-2</v>
      </c>
      <c r="I31" s="2">
        <f t="shared" si="3"/>
        <v>-8.6815461611654543E-3</v>
      </c>
      <c r="J31" s="1"/>
      <c r="K31" s="1"/>
      <c r="L31" s="1"/>
      <c r="M31" s="1"/>
      <c r="N31" s="1">
        <f t="shared" si="19"/>
        <v>3</v>
      </c>
      <c r="P31" s="7"/>
      <c r="Q31" s="3" t="s">
        <v>98</v>
      </c>
      <c r="R31" s="10">
        <v>215736.54184990874</v>
      </c>
      <c r="S31" s="10">
        <v>211025.92124486397</v>
      </c>
      <c r="T31" s="10">
        <v>213863.61510318855</v>
      </c>
      <c r="U31" s="2">
        <f t="shared" si="5"/>
        <v>1.344713408468845E-2</v>
      </c>
      <c r="V31" s="2">
        <f t="shared" si="6"/>
        <v>-8.6815461611654543E-3</v>
      </c>
      <c r="X31" s="27">
        <v>224782.88763416806</v>
      </c>
      <c r="Y31" s="27">
        <v>10919.272530979506</v>
      </c>
      <c r="Z31" s="27"/>
    </row>
    <row r="32" spans="1:26" x14ac:dyDescent="0.2">
      <c r="A32" s="16"/>
      <c r="B32" s="23">
        <f t="shared" si="17"/>
        <v>79</v>
      </c>
      <c r="C32" s="20">
        <f t="shared" si="18"/>
        <v>80</v>
      </c>
      <c r="D32" s="3" t="s">
        <v>99</v>
      </c>
      <c r="E32" s="10">
        <v>236843.65740590796</v>
      </c>
      <c r="F32" s="10">
        <v>234902.41666108658</v>
      </c>
      <c r="G32" s="10">
        <v>232404.0743710571</v>
      </c>
      <c r="H32" s="2">
        <f t="shared" si="2"/>
        <v>-1.0635660226663624E-2</v>
      </c>
      <c r="I32" s="2">
        <f t="shared" si="3"/>
        <v>-1.8744783303367929E-2</v>
      </c>
      <c r="J32" s="9"/>
      <c r="K32" s="9"/>
      <c r="L32" s="1"/>
      <c r="M32" s="1"/>
      <c r="N32" s="1">
        <f t="shared" si="19"/>
        <v>-1</v>
      </c>
      <c r="O32" s="1"/>
      <c r="P32" s="7"/>
      <c r="Q32" s="3" t="s">
        <v>99</v>
      </c>
      <c r="R32" s="10">
        <v>236843.65740590796</v>
      </c>
      <c r="S32" s="10">
        <v>234902.41666108658</v>
      </c>
      <c r="T32" s="10">
        <v>232404.0743710571</v>
      </c>
      <c r="U32" s="2">
        <f t="shared" si="5"/>
        <v>-1.0635660226663624E-2</v>
      </c>
      <c r="V32" s="2">
        <f t="shared" si="6"/>
        <v>-1.8744783303367929E-2</v>
      </c>
      <c r="X32" s="27">
        <v>239671.78734072973</v>
      </c>
      <c r="Y32" s="27">
        <v>7267.7129696726333</v>
      </c>
      <c r="Z32" s="27"/>
    </row>
    <row r="33" spans="1:26" x14ac:dyDescent="0.2">
      <c r="A33" s="16"/>
      <c r="B33" s="23"/>
      <c r="C33" s="24"/>
      <c r="D33" s="51" t="s">
        <v>6</v>
      </c>
      <c r="E33" s="52"/>
      <c r="F33" s="52"/>
      <c r="G33" s="52"/>
      <c r="H33" s="53"/>
      <c r="I33" s="53"/>
      <c r="J33" s="1">
        <f>COUNTIF(I25:I32,"&lt;0")</f>
        <v>7</v>
      </c>
      <c r="K33" s="1">
        <f>COUNT(I25:I32)</f>
        <v>8</v>
      </c>
      <c r="L33" s="1">
        <f>COUNTIF(Y25:Y32,"=0")</f>
        <v>1</v>
      </c>
      <c r="M33" s="1"/>
      <c r="N33" s="1"/>
      <c r="O33" s="1"/>
      <c r="P33" s="7"/>
      <c r="Q33" s="51" t="s">
        <v>6</v>
      </c>
      <c r="R33" s="52">
        <v>244519.48142957827</v>
      </c>
      <c r="S33" s="52">
        <v>241245.74537093591</v>
      </c>
      <c r="T33" s="52">
        <v>241800.90064179635</v>
      </c>
      <c r="U33" s="53">
        <f t="shared" si="5"/>
        <v>2.3012023279700422E-3</v>
      </c>
      <c r="V33" s="53">
        <f t="shared" si="6"/>
        <v>-1.1118053955814888E-2</v>
      </c>
      <c r="X33" s="27">
        <v>247925.89436507004</v>
      </c>
      <c r="Y33" s="27">
        <v>6124.9937232736847</v>
      </c>
      <c r="Z33" s="27"/>
    </row>
    <row r="34" spans="1:26" x14ac:dyDescent="0.2">
      <c r="A34" s="16"/>
      <c r="B34" s="20">
        <f t="shared" ref="B34:B43" si="20">RANK(E34,E$4:E$123)</f>
        <v>86</v>
      </c>
      <c r="C34" s="20">
        <f t="shared" ref="C34:C43" si="21">RANK(G34,G$4:G$123)</f>
        <v>85</v>
      </c>
      <c r="D34" s="3" t="s">
        <v>127</v>
      </c>
      <c r="E34" s="10">
        <v>230889.70353108691</v>
      </c>
      <c r="F34" s="10">
        <v>223401.34595556176</v>
      </c>
      <c r="G34" s="10">
        <v>221635.83903135988</v>
      </c>
      <c r="H34" s="2">
        <f t="shared" si="2"/>
        <v>-7.9028481974905418E-3</v>
      </c>
      <c r="I34" s="2">
        <f t="shared" si="3"/>
        <v>-4.0079156230026891E-2</v>
      </c>
      <c r="J34" s="9"/>
      <c r="K34" s="9"/>
      <c r="L34" s="1"/>
      <c r="M34" s="1"/>
      <c r="N34" s="1">
        <f t="shared" ref="N34:N40" si="22">+B34-C34</f>
        <v>1</v>
      </c>
      <c r="O34" s="1"/>
      <c r="P34" s="7"/>
      <c r="Q34" s="3" t="s">
        <v>127</v>
      </c>
      <c r="R34" s="10">
        <v>230889.70353108691</v>
      </c>
      <c r="S34" s="10">
        <v>223401.34595556176</v>
      </c>
      <c r="T34" s="10">
        <v>221635.83903135988</v>
      </c>
      <c r="U34" s="2">
        <f t="shared" ref="U34:U44" si="23">+T34/S34*1-1</f>
        <v>-7.9028481974905418E-3</v>
      </c>
      <c r="V34" s="2">
        <f t="shared" ref="V34:V44" si="24">+T34/R34*1-1</f>
        <v>-4.0079156230026891E-2</v>
      </c>
      <c r="X34" s="27">
        <v>234762.49042608021</v>
      </c>
      <c r="Y34" s="27">
        <v>13126.651394720335</v>
      </c>
      <c r="Z34" s="27"/>
    </row>
    <row r="35" spans="1:26" x14ac:dyDescent="0.2">
      <c r="A35" s="16"/>
      <c r="B35" s="20">
        <f t="shared" si="20"/>
        <v>72</v>
      </c>
      <c r="C35" s="20">
        <f t="shared" si="21"/>
        <v>67</v>
      </c>
      <c r="D35" s="3" t="s">
        <v>11</v>
      </c>
      <c r="E35" s="10">
        <v>256780.17929116916</v>
      </c>
      <c r="F35" s="10">
        <v>260980.99531531148</v>
      </c>
      <c r="G35" s="10">
        <v>257904.73156337082</v>
      </c>
      <c r="H35" s="2">
        <f t="shared" si="2"/>
        <v>-1.1787309448429317E-2</v>
      </c>
      <c r="I35" s="2">
        <f t="shared" si="3"/>
        <v>4.3794356531174916E-3</v>
      </c>
      <c r="J35" s="9"/>
      <c r="K35" s="9"/>
      <c r="L35" s="1"/>
      <c r="M35" s="1"/>
      <c r="N35" s="1">
        <f t="shared" si="22"/>
        <v>5</v>
      </c>
      <c r="O35" s="1"/>
      <c r="P35" s="7"/>
      <c r="Q35" s="3" t="s">
        <v>11</v>
      </c>
      <c r="R35" s="10">
        <v>256780.17929116916</v>
      </c>
      <c r="S35" s="10">
        <v>260980.99531531148</v>
      </c>
      <c r="T35" s="10">
        <v>257904.73156337082</v>
      </c>
      <c r="U35" s="2">
        <f t="shared" si="23"/>
        <v>-1.1787309448429317E-2</v>
      </c>
      <c r="V35" s="2">
        <f t="shared" si="24"/>
        <v>4.3794356531174916E-3</v>
      </c>
      <c r="X35" s="27">
        <v>260980.99531531148</v>
      </c>
      <c r="Y35" s="27">
        <v>3076.2637519406562</v>
      </c>
      <c r="Z35" s="27"/>
    </row>
    <row r="36" spans="1:26" x14ac:dyDescent="0.2">
      <c r="A36" s="16"/>
      <c r="B36" s="20">
        <f t="shared" si="20"/>
        <v>90</v>
      </c>
      <c r="C36" s="20">
        <f t="shared" si="21"/>
        <v>87</v>
      </c>
      <c r="D36" s="3" t="s">
        <v>128</v>
      </c>
      <c r="E36" s="10">
        <v>221284.7422412498</v>
      </c>
      <c r="F36" s="10">
        <v>211833.66769513008</v>
      </c>
      <c r="G36" s="10">
        <v>216633.65059702299</v>
      </c>
      <c r="H36" s="2">
        <f t="shared" si="2"/>
        <v>2.265920688679679E-2</v>
      </c>
      <c r="I36" s="2">
        <f t="shared" si="3"/>
        <v>-2.1018582651107898E-2</v>
      </c>
      <c r="J36" s="9"/>
      <c r="K36" s="9"/>
      <c r="L36" s="1"/>
      <c r="N36" s="1">
        <f t="shared" si="22"/>
        <v>3</v>
      </c>
      <c r="O36" s="1"/>
      <c r="P36" s="7"/>
      <c r="Q36" s="3" t="s">
        <v>128</v>
      </c>
      <c r="R36" s="10">
        <v>221284.7422412498</v>
      </c>
      <c r="S36" s="10">
        <v>211833.66769513008</v>
      </c>
      <c r="T36" s="10">
        <v>216633.65059702299</v>
      </c>
      <c r="U36" s="2">
        <f t="shared" si="23"/>
        <v>2.265920688679679E-2</v>
      </c>
      <c r="V36" s="2">
        <f t="shared" si="24"/>
        <v>-2.1018582651107898E-2</v>
      </c>
      <c r="X36" s="27">
        <v>234365.80094974197</v>
      </c>
      <c r="Y36" s="27">
        <v>17732.150352718978</v>
      </c>
      <c r="Z36" s="27"/>
    </row>
    <row r="37" spans="1:26" x14ac:dyDescent="0.2">
      <c r="A37" s="16"/>
      <c r="B37" s="17">
        <f t="shared" si="20"/>
        <v>13</v>
      </c>
      <c r="C37" s="17">
        <f t="shared" si="21"/>
        <v>7</v>
      </c>
      <c r="D37" s="59" t="s">
        <v>15</v>
      </c>
      <c r="E37" s="60">
        <v>444134.86496797454</v>
      </c>
      <c r="F37" s="60">
        <v>478838.66646452289</v>
      </c>
      <c r="G37" s="60">
        <v>532844.4740492783</v>
      </c>
      <c r="H37" s="61">
        <f t="shared" si="2"/>
        <v>0.11278497616640726</v>
      </c>
      <c r="I37" s="61">
        <f t="shared" si="3"/>
        <v>0.19973574713099906</v>
      </c>
      <c r="J37" s="9"/>
      <c r="K37" s="9"/>
      <c r="L37" s="1"/>
      <c r="M37" s="1"/>
      <c r="N37" s="1">
        <f t="shared" si="22"/>
        <v>6</v>
      </c>
      <c r="O37" s="1"/>
      <c r="P37" s="7"/>
      <c r="Q37" s="59" t="s">
        <v>15</v>
      </c>
      <c r="R37" s="60">
        <v>444134.86496797454</v>
      </c>
      <c r="S37" s="60">
        <v>478838.66646452289</v>
      </c>
      <c r="T37" s="60">
        <v>532844.4740492783</v>
      </c>
      <c r="U37" s="61">
        <f t="shared" si="23"/>
        <v>0.11278497616640726</v>
      </c>
      <c r="V37" s="61">
        <f t="shared" si="24"/>
        <v>0.19973574713099906</v>
      </c>
      <c r="X37" s="27">
        <v>532844.4740492783</v>
      </c>
      <c r="Y37" s="27">
        <v>0</v>
      </c>
      <c r="Z37" s="27"/>
    </row>
    <row r="38" spans="1:26" x14ac:dyDescent="0.2">
      <c r="A38" s="16"/>
      <c r="B38" s="20">
        <f t="shared" si="20"/>
        <v>66</v>
      </c>
      <c r="C38" s="20">
        <f t="shared" si="21"/>
        <v>62</v>
      </c>
      <c r="D38" s="3" t="s">
        <v>10</v>
      </c>
      <c r="E38" s="10">
        <v>267350.1325492906</v>
      </c>
      <c r="F38" s="10">
        <v>261241.45691633536</v>
      </c>
      <c r="G38" s="10">
        <v>265754.36807974178</v>
      </c>
      <c r="H38" s="2">
        <f t="shared" si="2"/>
        <v>1.7274866005864142E-2</v>
      </c>
      <c r="I38" s="2">
        <f t="shared" si="3"/>
        <v>-5.9688186960394907E-3</v>
      </c>
      <c r="J38" s="9"/>
      <c r="K38" s="9"/>
      <c r="L38" s="1"/>
      <c r="M38" s="1"/>
      <c r="N38" s="1">
        <f t="shared" si="22"/>
        <v>4</v>
      </c>
      <c r="O38" s="1"/>
      <c r="P38" s="7"/>
      <c r="Q38" s="3" t="s">
        <v>10</v>
      </c>
      <c r="R38" s="10">
        <v>267350.1325492906</v>
      </c>
      <c r="S38" s="10">
        <v>261241.45691633536</v>
      </c>
      <c r="T38" s="10">
        <v>265754.36807974178</v>
      </c>
      <c r="U38" s="2">
        <f t="shared" si="23"/>
        <v>1.7274866005864142E-2</v>
      </c>
      <c r="V38" s="2">
        <f t="shared" si="24"/>
        <v>-5.9688186960394907E-3</v>
      </c>
      <c r="X38" s="27">
        <v>267350.1325492906</v>
      </c>
      <c r="Y38" s="27">
        <v>1595.764469548827</v>
      </c>
      <c r="Z38" s="27"/>
    </row>
    <row r="39" spans="1:26" x14ac:dyDescent="0.2">
      <c r="A39" s="16"/>
      <c r="B39" s="17">
        <f t="shared" si="20"/>
        <v>49</v>
      </c>
      <c r="C39" s="17">
        <f t="shared" si="21"/>
        <v>45</v>
      </c>
      <c r="D39" s="3" t="s">
        <v>12</v>
      </c>
      <c r="E39" s="10">
        <v>319707.15289690957</v>
      </c>
      <c r="F39" s="10">
        <v>314591.7390865162</v>
      </c>
      <c r="G39" s="10">
        <v>320979.61528570758</v>
      </c>
      <c r="H39" s="2">
        <f t="shared" si="2"/>
        <v>2.0305289063660581E-2</v>
      </c>
      <c r="I39" s="2">
        <f t="shared" si="3"/>
        <v>3.9800873307589413E-3</v>
      </c>
      <c r="J39" s="9"/>
      <c r="K39" s="9"/>
      <c r="L39" s="1"/>
      <c r="M39" s="1"/>
      <c r="N39" s="1">
        <f t="shared" si="22"/>
        <v>4</v>
      </c>
      <c r="O39" s="1"/>
      <c r="P39" s="7"/>
      <c r="Q39" s="3" t="s">
        <v>12</v>
      </c>
      <c r="R39" s="10">
        <v>319707.15289690957</v>
      </c>
      <c r="S39" s="10">
        <v>314591.7390865162</v>
      </c>
      <c r="T39" s="10">
        <v>320979.61528570758</v>
      </c>
      <c r="U39" s="2">
        <f t="shared" si="23"/>
        <v>2.0305289063660581E-2</v>
      </c>
      <c r="V39" s="2">
        <f t="shared" si="24"/>
        <v>3.9800873307589413E-3</v>
      </c>
      <c r="X39" s="27">
        <v>323335.82696390571</v>
      </c>
      <c r="Y39" s="27">
        <v>2356.2116781981313</v>
      </c>
      <c r="Z39" s="27"/>
    </row>
    <row r="40" spans="1:26" x14ac:dyDescent="0.2">
      <c r="A40" s="16"/>
      <c r="B40" s="20">
        <f t="shared" si="20"/>
        <v>70</v>
      </c>
      <c r="C40" s="20">
        <f t="shared" si="21"/>
        <v>75</v>
      </c>
      <c r="D40" s="3" t="s">
        <v>13</v>
      </c>
      <c r="E40" s="10">
        <v>263358.5011548163</v>
      </c>
      <c r="F40" s="10">
        <v>245100.97158372388</v>
      </c>
      <c r="G40" s="10">
        <v>244408.14334388883</v>
      </c>
      <c r="H40" s="2">
        <f t="shared" si="2"/>
        <v>-2.8267053996494651E-3</v>
      </c>
      <c r="I40" s="2">
        <f t="shared" si="3"/>
        <v>-7.1956506920532015E-2</v>
      </c>
      <c r="J40" s="1"/>
      <c r="K40" s="1"/>
      <c r="L40" s="1"/>
      <c r="M40" s="1"/>
      <c r="N40" s="1">
        <f t="shared" si="22"/>
        <v>-5</v>
      </c>
      <c r="P40" s="7"/>
      <c r="Q40" s="3" t="s">
        <v>13</v>
      </c>
      <c r="R40" s="10">
        <v>263358.5011548163</v>
      </c>
      <c r="S40" s="10">
        <v>245100.97158372388</v>
      </c>
      <c r="T40" s="10">
        <v>244408.14334388883</v>
      </c>
      <c r="U40" s="2">
        <f t="shared" si="23"/>
        <v>-2.8267053996494651E-3</v>
      </c>
      <c r="V40" s="2">
        <f t="shared" si="24"/>
        <v>-7.1956506920532015E-2</v>
      </c>
      <c r="X40" s="27">
        <v>270435.343706168</v>
      </c>
      <c r="Y40" s="27">
        <v>26027.200362279167</v>
      </c>
      <c r="Z40" s="27"/>
    </row>
    <row r="41" spans="1:26" x14ac:dyDescent="0.2">
      <c r="A41" s="16"/>
      <c r="B41" s="17">
        <f t="shared" si="20"/>
        <v>56</v>
      </c>
      <c r="C41" s="17">
        <f t="shared" si="21"/>
        <v>55</v>
      </c>
      <c r="D41" s="43" t="s">
        <v>146</v>
      </c>
      <c r="E41" s="10">
        <v>293768.23034961661</v>
      </c>
      <c r="F41" s="10">
        <v>276242.84409316076</v>
      </c>
      <c r="G41" s="10">
        <v>278863.26438781433</v>
      </c>
      <c r="H41" s="54">
        <f t="shared" si="2"/>
        <v>9.4859300455574225E-3</v>
      </c>
      <c r="I41" s="54">
        <f t="shared" si="3"/>
        <v>-5.0737160870199416E-2</v>
      </c>
      <c r="J41" s="1"/>
      <c r="K41" s="1"/>
      <c r="L41" s="1"/>
      <c r="M41" s="1"/>
      <c r="N41" s="1">
        <f t="shared" ref="N41:N43" si="25">+B41-C41</f>
        <v>1</v>
      </c>
      <c r="P41" s="3"/>
      <c r="Q41" s="43" t="s">
        <v>146</v>
      </c>
      <c r="R41" s="10">
        <v>293768.23034961661</v>
      </c>
      <c r="S41" s="10">
        <v>276242.84409316076</v>
      </c>
      <c r="T41" s="10">
        <v>278863.26438781433</v>
      </c>
      <c r="U41" s="54">
        <f t="shared" ref="U41:U43" si="26">+T41/S41*1-1</f>
        <v>9.4859300455574225E-3</v>
      </c>
      <c r="V41" s="54">
        <f t="shared" ref="V41:V43" si="27">+T41/R41*1-1</f>
        <v>-5.0737160870199416E-2</v>
      </c>
      <c r="W41" s="2"/>
      <c r="X41" s="27">
        <v>301491.20894297404</v>
      </c>
      <c r="Y41" s="27">
        <v>22627.944555159716</v>
      </c>
      <c r="Z41" s="27"/>
    </row>
    <row r="42" spans="1:26" x14ac:dyDescent="0.2">
      <c r="A42" s="16"/>
      <c r="B42" s="17">
        <f t="shared" si="20"/>
        <v>64</v>
      </c>
      <c r="C42" s="17">
        <f t="shared" si="21"/>
        <v>61</v>
      </c>
      <c r="D42" s="3" t="s">
        <v>14</v>
      </c>
      <c r="E42" s="10">
        <v>274172.35762483615</v>
      </c>
      <c r="F42" s="10">
        <v>267221.53425048362</v>
      </c>
      <c r="G42" s="10">
        <v>266283.12454624608</v>
      </c>
      <c r="H42" s="2">
        <f t="shared" si="2"/>
        <v>-3.511729347972059E-3</v>
      </c>
      <c r="I42" s="2">
        <f t="shared" si="3"/>
        <v>-2.8774720934432452E-2</v>
      </c>
      <c r="J42" s="9"/>
      <c r="K42" s="9"/>
      <c r="L42" s="1"/>
      <c r="M42" s="1"/>
      <c r="N42" s="1">
        <f t="shared" si="25"/>
        <v>3</v>
      </c>
      <c r="O42" s="1"/>
      <c r="P42" s="7"/>
      <c r="Q42" s="3" t="s">
        <v>14</v>
      </c>
      <c r="R42" s="10">
        <v>274172.35762483615</v>
      </c>
      <c r="S42" s="10">
        <v>267221.53425048362</v>
      </c>
      <c r="T42" s="10">
        <v>266283.12454624608</v>
      </c>
      <c r="U42" s="2">
        <f t="shared" si="26"/>
        <v>-3.511729347972059E-3</v>
      </c>
      <c r="V42" s="2">
        <f t="shared" si="27"/>
        <v>-2.8774720934432452E-2</v>
      </c>
      <c r="X42" s="27">
        <v>276712.18615174684</v>
      </c>
      <c r="Y42" s="27">
        <v>10429.061605500756</v>
      </c>
      <c r="Z42" s="27"/>
    </row>
    <row r="43" spans="1:26" x14ac:dyDescent="0.2">
      <c r="A43" s="16"/>
      <c r="B43" s="17">
        <f t="shared" si="20"/>
        <v>42</v>
      </c>
      <c r="C43" s="17">
        <f t="shared" si="21"/>
        <v>41</v>
      </c>
      <c r="D43" s="43" t="s">
        <v>147</v>
      </c>
      <c r="E43" s="10">
        <v>339385.92831636523</v>
      </c>
      <c r="F43" s="10">
        <v>335341.14534206549</v>
      </c>
      <c r="G43" s="10">
        <v>332027.92249567981</v>
      </c>
      <c r="H43" s="2">
        <f t="shared" si="2"/>
        <v>-9.8801560512534747E-3</v>
      </c>
      <c r="I43" s="2">
        <f t="shared" si="3"/>
        <v>-2.1680350323265318E-2</v>
      </c>
      <c r="J43" s="9"/>
      <c r="K43" s="9"/>
      <c r="L43" s="1"/>
      <c r="M43" s="1"/>
      <c r="N43" s="1">
        <f t="shared" si="25"/>
        <v>1</v>
      </c>
      <c r="O43" s="1"/>
      <c r="P43" s="7"/>
      <c r="Q43" s="43" t="s">
        <v>147</v>
      </c>
      <c r="R43" s="10">
        <v>339385.92831636523</v>
      </c>
      <c r="S43" s="10">
        <v>335341.14534206549</v>
      </c>
      <c r="T43" s="10">
        <v>332027.92249567981</v>
      </c>
      <c r="U43" s="2">
        <f t="shared" si="26"/>
        <v>-9.8801560512534747E-3</v>
      </c>
      <c r="V43" s="2">
        <f t="shared" si="27"/>
        <v>-2.1680350323265318E-2</v>
      </c>
      <c r="X43" s="27">
        <v>342676.18214007356</v>
      </c>
      <c r="Y43" s="27">
        <v>10648.259644393751</v>
      </c>
      <c r="Z43" s="27"/>
    </row>
    <row r="44" spans="1:26" x14ac:dyDescent="0.2">
      <c r="A44" s="16"/>
      <c r="B44" s="20"/>
      <c r="C44" s="24"/>
      <c r="D44" s="51" t="s">
        <v>1</v>
      </c>
      <c r="E44" s="52"/>
      <c r="F44" s="52"/>
      <c r="G44" s="52"/>
      <c r="H44" s="53"/>
      <c r="I44" s="53"/>
      <c r="J44" s="1">
        <f>COUNTIF(I34:I43,"&lt;0")</f>
        <v>7</v>
      </c>
      <c r="K44" s="1">
        <f>COUNT(I34:I43)</f>
        <v>10</v>
      </c>
      <c r="L44" s="1">
        <f>COUNTIF(Y34:Y43,"=0")</f>
        <v>1</v>
      </c>
      <c r="M44" s="1"/>
      <c r="N44" s="1"/>
      <c r="O44" s="1"/>
      <c r="P44" s="7"/>
      <c r="Q44" s="51" t="s">
        <v>1</v>
      </c>
      <c r="R44" s="52">
        <v>282236.31911231967</v>
      </c>
      <c r="S44" s="52">
        <v>273740.52059764398</v>
      </c>
      <c r="T44" s="52">
        <v>275613.75777485711</v>
      </c>
      <c r="U44" s="53">
        <f t="shared" si="23"/>
        <v>6.84311249618208E-3</v>
      </c>
      <c r="V44" s="53">
        <f t="shared" si="24"/>
        <v>-2.3464596471111987E-2</v>
      </c>
      <c r="X44" s="27">
        <v>284386.14452692744</v>
      </c>
      <c r="Y44" s="27">
        <v>8772.3867520703352</v>
      </c>
      <c r="Z44" s="27"/>
    </row>
    <row r="45" spans="1:26" x14ac:dyDescent="0.2">
      <c r="A45" s="16"/>
      <c r="B45" s="25">
        <f t="shared" ref="B45:B52" si="28">RANK(E45,E$4:E$123)</f>
        <v>34</v>
      </c>
      <c r="C45" s="20">
        <f t="shared" ref="C45:C52" si="29">RANK(G45,G$4:G$123)</f>
        <v>35</v>
      </c>
      <c r="D45" s="3" t="s">
        <v>87</v>
      </c>
      <c r="E45" s="10">
        <v>372014.97408761521</v>
      </c>
      <c r="F45" s="10">
        <v>335777.73754425085</v>
      </c>
      <c r="G45" s="10">
        <v>340815.17997802608</v>
      </c>
      <c r="H45" s="2">
        <f t="shared" si="2"/>
        <v>1.5002312156300546E-2</v>
      </c>
      <c r="I45" s="2">
        <f t="shared" si="3"/>
        <v>-8.3867038379592529E-2</v>
      </c>
      <c r="J45" s="9"/>
      <c r="K45" s="9"/>
      <c r="L45" s="1"/>
      <c r="M45" s="1"/>
      <c r="N45" s="1">
        <f t="shared" ref="N45:N52" si="30">+B45-C45</f>
        <v>-1</v>
      </c>
      <c r="O45" s="1"/>
      <c r="P45" s="7"/>
      <c r="Q45" s="3" t="s">
        <v>87</v>
      </c>
      <c r="R45" s="10">
        <v>372014.97408761521</v>
      </c>
      <c r="S45" s="10">
        <v>335777.73754425085</v>
      </c>
      <c r="T45" s="10">
        <v>340815.17997802608</v>
      </c>
      <c r="U45" s="2">
        <f t="shared" ref="U45:U53" si="31">+T45/S45*1-1</f>
        <v>1.5002312156300546E-2</v>
      </c>
      <c r="V45" s="2">
        <f t="shared" ref="V45:V53" si="32">+T45/R45*1-1</f>
        <v>-8.3867038379592529E-2</v>
      </c>
      <c r="X45" s="27">
        <v>372014.97408761521</v>
      </c>
      <c r="Y45" s="27">
        <v>31199.794109589129</v>
      </c>
      <c r="Z45" s="27"/>
    </row>
    <row r="46" spans="1:26" x14ac:dyDescent="0.2">
      <c r="A46" s="16"/>
      <c r="B46" s="20">
        <f t="shared" si="28"/>
        <v>50</v>
      </c>
      <c r="C46" s="20">
        <f t="shared" si="29"/>
        <v>47</v>
      </c>
      <c r="D46" s="3" t="s">
        <v>88</v>
      </c>
      <c r="E46" s="10">
        <v>319251.32797387993</v>
      </c>
      <c r="F46" s="10">
        <v>314751.15489168174</v>
      </c>
      <c r="G46" s="10">
        <v>315071.74310882093</v>
      </c>
      <c r="H46" s="2">
        <f t="shared" si="2"/>
        <v>1.0185450066084734E-3</v>
      </c>
      <c r="I46" s="2">
        <f t="shared" si="3"/>
        <v>-1.3091832355356603E-2</v>
      </c>
      <c r="J46" s="9"/>
      <c r="K46" s="9"/>
      <c r="L46" s="1"/>
      <c r="M46" s="1"/>
      <c r="N46" s="1">
        <f t="shared" si="30"/>
        <v>3</v>
      </c>
      <c r="O46" s="1"/>
      <c r="P46" s="7"/>
      <c r="Q46" s="3" t="s">
        <v>88</v>
      </c>
      <c r="R46" s="10">
        <v>319251.32797387993</v>
      </c>
      <c r="S46" s="10">
        <v>314751.15489168174</v>
      </c>
      <c r="T46" s="10">
        <v>315071.74310882093</v>
      </c>
      <c r="U46" s="2">
        <f t="shared" si="31"/>
        <v>1.0185450066084734E-3</v>
      </c>
      <c r="V46" s="2">
        <f t="shared" si="32"/>
        <v>-1.3091832355356603E-2</v>
      </c>
      <c r="X46" s="27">
        <v>330779.17348015861</v>
      </c>
      <c r="Y46" s="27">
        <v>15707.430371337687</v>
      </c>
      <c r="Z46" s="27"/>
    </row>
    <row r="47" spans="1:26" x14ac:dyDescent="0.2">
      <c r="A47" s="16"/>
      <c r="B47" s="20">
        <f t="shared" si="28"/>
        <v>108</v>
      </c>
      <c r="C47" s="20">
        <f t="shared" si="29"/>
        <v>108</v>
      </c>
      <c r="D47" s="3" t="s">
        <v>90</v>
      </c>
      <c r="E47" s="10">
        <v>160206.28193688812</v>
      </c>
      <c r="F47" s="10">
        <v>150530.00825833727</v>
      </c>
      <c r="G47" s="10">
        <v>154523.4469175768</v>
      </c>
      <c r="H47" s="2">
        <f t="shared" si="2"/>
        <v>2.6529186475470423E-2</v>
      </c>
      <c r="I47" s="2">
        <f t="shared" si="3"/>
        <v>-3.5471986183101212E-2</v>
      </c>
      <c r="J47" s="9"/>
      <c r="K47" s="9"/>
      <c r="L47" s="1"/>
      <c r="M47" s="1"/>
      <c r="N47" s="1">
        <f t="shared" si="30"/>
        <v>0</v>
      </c>
      <c r="O47" s="1"/>
      <c r="P47" s="7"/>
      <c r="Q47" s="3" t="s">
        <v>90</v>
      </c>
      <c r="R47" s="10">
        <v>160206.28193688812</v>
      </c>
      <c r="S47" s="10">
        <v>150530.00825833727</v>
      </c>
      <c r="T47" s="10">
        <v>154523.4469175768</v>
      </c>
      <c r="U47" s="2">
        <f t="shared" si="31"/>
        <v>2.6529186475470423E-2</v>
      </c>
      <c r="V47" s="2">
        <f t="shared" si="32"/>
        <v>-3.5471986183101212E-2</v>
      </c>
      <c r="X47" s="27">
        <v>163300.05130448405</v>
      </c>
      <c r="Y47" s="27">
        <v>8776.6043869072455</v>
      </c>
      <c r="Z47" s="27"/>
    </row>
    <row r="48" spans="1:26" x14ac:dyDescent="0.2">
      <c r="A48" s="16"/>
      <c r="B48" s="20">
        <f t="shared" si="28"/>
        <v>74</v>
      </c>
      <c r="C48" s="20">
        <f t="shared" si="29"/>
        <v>82</v>
      </c>
      <c r="D48" s="3" t="s">
        <v>118</v>
      </c>
      <c r="E48" s="10">
        <v>252108.95072833193</v>
      </c>
      <c r="F48" s="10">
        <v>234982.27458605648</v>
      </c>
      <c r="G48" s="10">
        <v>231489.61842520698</v>
      </c>
      <c r="H48" s="2">
        <f t="shared" si="2"/>
        <v>-1.4863487754564253E-2</v>
      </c>
      <c r="I48" s="2">
        <f t="shared" si="3"/>
        <v>-8.1787386935515682E-2</v>
      </c>
      <c r="J48" s="9"/>
      <c r="K48" s="9"/>
      <c r="L48" s="1"/>
      <c r="M48" s="1"/>
      <c r="N48" s="1">
        <f t="shared" si="30"/>
        <v>-8</v>
      </c>
      <c r="O48" s="1"/>
      <c r="P48" s="7"/>
      <c r="Q48" s="3" t="s">
        <v>118</v>
      </c>
      <c r="R48" s="10">
        <v>252108.95072833193</v>
      </c>
      <c r="S48" s="10">
        <v>234982.27458605648</v>
      </c>
      <c r="T48" s="10">
        <v>231489.61842520698</v>
      </c>
      <c r="U48" s="2">
        <f t="shared" si="31"/>
        <v>-1.4863487754564253E-2</v>
      </c>
      <c r="V48" s="2">
        <f t="shared" si="32"/>
        <v>-8.1787386935515682E-2</v>
      </c>
      <c r="X48" s="27">
        <v>265300.07066632161</v>
      </c>
      <c r="Y48" s="27">
        <v>33810.452241114632</v>
      </c>
      <c r="Z48" s="27"/>
    </row>
    <row r="49" spans="1:26" x14ac:dyDescent="0.2">
      <c r="A49" s="16"/>
      <c r="B49" s="17">
        <f t="shared" si="28"/>
        <v>62</v>
      </c>
      <c r="C49" s="17">
        <f t="shared" si="29"/>
        <v>56</v>
      </c>
      <c r="D49" s="3" t="s">
        <v>89</v>
      </c>
      <c r="E49" s="10">
        <v>276065.91778639104</v>
      </c>
      <c r="F49" s="10">
        <v>272175.77348535863</v>
      </c>
      <c r="G49" s="10">
        <v>275233.87844851101</v>
      </c>
      <c r="H49" s="2">
        <f t="shared" si="2"/>
        <v>1.1235772104150499E-2</v>
      </c>
      <c r="I49" s="2">
        <f t="shared" si="3"/>
        <v>-3.0139154610306917E-3</v>
      </c>
      <c r="J49" s="9"/>
      <c r="K49" s="9"/>
      <c r="L49" s="1"/>
      <c r="M49" s="1"/>
      <c r="N49" s="1">
        <f t="shared" si="30"/>
        <v>6</v>
      </c>
      <c r="O49" s="1"/>
      <c r="P49" s="7"/>
      <c r="Q49" s="3" t="s">
        <v>89</v>
      </c>
      <c r="R49" s="10">
        <v>276065.91778639104</v>
      </c>
      <c r="S49" s="10">
        <v>272175.77348535863</v>
      </c>
      <c r="T49" s="10">
        <v>275233.87844851101</v>
      </c>
      <c r="U49" s="2">
        <f t="shared" si="31"/>
        <v>1.1235772104150499E-2</v>
      </c>
      <c r="V49" s="2">
        <f t="shared" si="32"/>
        <v>-3.0139154610306917E-3</v>
      </c>
      <c r="X49" s="27">
        <v>279604.73046319815</v>
      </c>
      <c r="Y49" s="27">
        <v>4370.8520146871451</v>
      </c>
      <c r="Z49" s="27"/>
    </row>
    <row r="50" spans="1:26" x14ac:dyDescent="0.2">
      <c r="A50" s="16"/>
      <c r="B50" s="20">
        <f t="shared" si="28"/>
        <v>32</v>
      </c>
      <c r="C50" s="20">
        <f t="shared" si="29"/>
        <v>30</v>
      </c>
      <c r="D50" s="3" t="s">
        <v>91</v>
      </c>
      <c r="E50" s="10">
        <v>373077.67754926719</v>
      </c>
      <c r="F50" s="10">
        <v>352694.27167856903</v>
      </c>
      <c r="G50" s="10">
        <v>363978.81764948933</v>
      </c>
      <c r="H50" s="2">
        <f t="shared" si="2"/>
        <v>3.1995262971564742E-2</v>
      </c>
      <c r="I50" s="2">
        <f t="shared" si="3"/>
        <v>-2.4388647317491463E-2</v>
      </c>
      <c r="J50" s="9"/>
      <c r="K50" s="9"/>
      <c r="L50" s="1"/>
      <c r="M50" s="1"/>
      <c r="N50" s="1">
        <f t="shared" si="30"/>
        <v>2</v>
      </c>
      <c r="O50" s="1"/>
      <c r="P50" s="7"/>
      <c r="Q50" s="3" t="s">
        <v>91</v>
      </c>
      <c r="R50" s="10">
        <v>373077.67754926719</v>
      </c>
      <c r="S50" s="10">
        <v>352694.27167856903</v>
      </c>
      <c r="T50" s="10">
        <v>363978.81764948933</v>
      </c>
      <c r="U50" s="2">
        <f t="shared" si="31"/>
        <v>3.1995262971564742E-2</v>
      </c>
      <c r="V50" s="2">
        <f t="shared" si="32"/>
        <v>-2.4388647317491463E-2</v>
      </c>
      <c r="X50" s="27">
        <v>373077.67754926719</v>
      </c>
      <c r="Y50" s="27">
        <v>9098.8598997778608</v>
      </c>
      <c r="Z50" s="27"/>
    </row>
    <row r="51" spans="1:26" x14ac:dyDescent="0.2">
      <c r="A51" s="16"/>
      <c r="B51" s="20">
        <f t="shared" si="28"/>
        <v>67</v>
      </c>
      <c r="C51" s="20">
        <f t="shared" si="29"/>
        <v>66</v>
      </c>
      <c r="D51" s="3" t="s">
        <v>92</v>
      </c>
      <c r="E51" s="10">
        <v>265349.27686575934</v>
      </c>
      <c r="F51" s="10">
        <v>258034.52938831388</v>
      </c>
      <c r="G51" s="10">
        <v>258160.08121404913</v>
      </c>
      <c r="H51" s="2">
        <f t="shared" si="2"/>
        <v>4.8656986347084263E-4</v>
      </c>
      <c r="I51" s="2">
        <f t="shared" si="3"/>
        <v>-2.7093330483607181E-2</v>
      </c>
      <c r="J51" s="9"/>
      <c r="K51" s="9"/>
      <c r="L51" s="1"/>
      <c r="M51" s="1"/>
      <c r="N51" s="1">
        <f t="shared" si="30"/>
        <v>1</v>
      </c>
      <c r="O51" s="1"/>
      <c r="P51" s="7"/>
      <c r="Q51" s="3" t="s">
        <v>92</v>
      </c>
      <c r="R51" s="10">
        <v>265349.27686575934</v>
      </c>
      <c r="S51" s="10">
        <v>258034.52938831388</v>
      </c>
      <c r="T51" s="10">
        <v>258160.08121404913</v>
      </c>
      <c r="U51" s="2">
        <f t="shared" si="31"/>
        <v>4.8656986347084263E-4</v>
      </c>
      <c r="V51" s="2">
        <f t="shared" si="32"/>
        <v>-2.7093330483607181E-2</v>
      </c>
      <c r="X51" s="27">
        <v>268717.31096803019</v>
      </c>
      <c r="Y51" s="27">
        <v>10557.229753981053</v>
      </c>
      <c r="Z51" s="27"/>
    </row>
    <row r="52" spans="1:26" x14ac:dyDescent="0.2">
      <c r="A52" s="16"/>
      <c r="B52" s="20">
        <f t="shared" si="28"/>
        <v>44</v>
      </c>
      <c r="C52" s="20">
        <f t="shared" si="29"/>
        <v>40</v>
      </c>
      <c r="D52" s="3" t="s">
        <v>93</v>
      </c>
      <c r="E52" s="10">
        <v>333660.84716840525</v>
      </c>
      <c r="F52" s="10">
        <v>335715.13491129765</v>
      </c>
      <c r="G52" s="10">
        <v>337660.71474233421</v>
      </c>
      <c r="H52" s="2">
        <f t="shared" si="2"/>
        <v>5.7953295181363274E-3</v>
      </c>
      <c r="I52" s="2">
        <f t="shared" si="3"/>
        <v>1.1987824186965979E-2</v>
      </c>
      <c r="J52" s="9"/>
      <c r="K52" s="9"/>
      <c r="L52" s="1"/>
      <c r="M52" s="1"/>
      <c r="N52" s="1">
        <f t="shared" si="30"/>
        <v>4</v>
      </c>
      <c r="O52" s="1"/>
      <c r="P52" s="7"/>
      <c r="Q52" s="3" t="s">
        <v>93</v>
      </c>
      <c r="R52" s="10">
        <v>333660.84716840525</v>
      </c>
      <c r="S52" s="10">
        <v>335715.13491129765</v>
      </c>
      <c r="T52" s="10">
        <v>337660.71474233421</v>
      </c>
      <c r="U52" s="2">
        <f t="shared" si="31"/>
        <v>5.7953295181363274E-3</v>
      </c>
      <c r="V52" s="2">
        <f t="shared" si="32"/>
        <v>1.1987824186965979E-2</v>
      </c>
      <c r="X52" s="27">
        <v>343724.07000130852</v>
      </c>
      <c r="Y52" s="27">
        <v>6063.3552589743049</v>
      </c>
      <c r="Z52" s="27"/>
    </row>
    <row r="53" spans="1:26" x14ac:dyDescent="0.2">
      <c r="A53" s="16"/>
      <c r="B53" s="20"/>
      <c r="C53" s="24"/>
      <c r="D53" s="51" t="s">
        <v>5</v>
      </c>
      <c r="E53" s="52"/>
      <c r="F53" s="52"/>
      <c r="G53" s="52"/>
      <c r="H53" s="53"/>
      <c r="I53" s="53"/>
      <c r="J53" s="1">
        <f>COUNTIF(I45:I52,"&lt;0")</f>
        <v>7</v>
      </c>
      <c r="K53" s="1">
        <f>COUNT(I45:I52)</f>
        <v>8</v>
      </c>
      <c r="L53" s="1">
        <f>COUNTIF(Y45:Y52,"=0")</f>
        <v>0</v>
      </c>
      <c r="M53" s="1"/>
      <c r="N53" s="1"/>
      <c r="O53" s="1"/>
      <c r="P53" s="7"/>
      <c r="Q53" s="51" t="s">
        <v>5</v>
      </c>
      <c r="R53" s="52">
        <v>291511.87876600248</v>
      </c>
      <c r="S53" s="52">
        <v>282877.01483110164</v>
      </c>
      <c r="T53" s="52">
        <v>285406.88457438035</v>
      </c>
      <c r="U53" s="53">
        <f t="shared" si="31"/>
        <v>8.9433556303231132E-3</v>
      </c>
      <c r="V53" s="53">
        <f t="shared" si="32"/>
        <v>-2.0942522882652859E-2</v>
      </c>
      <c r="X53" s="27">
        <v>293912.37642412027</v>
      </c>
      <c r="Y53" s="27">
        <v>8505.4918497399194</v>
      </c>
      <c r="Z53" s="27"/>
    </row>
    <row r="54" spans="1:26" x14ac:dyDescent="0.2">
      <c r="A54" s="16"/>
      <c r="B54" s="20">
        <f t="shared" ref="B54:B64" si="33">RANK(E54,E$4:E$123)</f>
        <v>33</v>
      </c>
      <c r="C54" s="20">
        <f t="shared" ref="C54:C64" si="34">RANK(G54,G$4:G$123)</f>
        <v>27</v>
      </c>
      <c r="D54" s="3" t="s">
        <v>129</v>
      </c>
      <c r="E54" s="10">
        <v>372717.32200943533</v>
      </c>
      <c r="F54" s="10">
        <v>362650.07709504216</v>
      </c>
      <c r="G54" s="10">
        <v>367810.42794617306</v>
      </c>
      <c r="H54" s="2">
        <f>+G54/F54*1-1</f>
        <v>1.4229559503936118E-2</v>
      </c>
      <c r="I54" s="2">
        <f t="shared" si="3"/>
        <v>-1.3165189202389849E-2</v>
      </c>
      <c r="J54" s="9"/>
      <c r="K54" s="9"/>
      <c r="L54" s="1"/>
      <c r="M54" s="1"/>
      <c r="N54" s="1">
        <f t="shared" ref="N54:N64" si="35">+B54-C54</f>
        <v>6</v>
      </c>
      <c r="O54" s="1"/>
      <c r="P54" s="7"/>
      <c r="Q54" s="3" t="s">
        <v>129</v>
      </c>
      <c r="R54" s="10">
        <v>372717.32200943533</v>
      </c>
      <c r="S54" s="10">
        <v>362650.07709504216</v>
      </c>
      <c r="T54" s="10">
        <v>367810.42794617306</v>
      </c>
      <c r="U54" s="2">
        <f>+T54/S54*1-1</f>
        <v>1.4229559503936118E-2</v>
      </c>
      <c r="V54" s="2">
        <f t="shared" ref="V54:V66" si="36">+T54/R54*1-1</f>
        <v>-1.3165189202389849E-2</v>
      </c>
      <c r="X54" s="27">
        <v>386990.08067233162</v>
      </c>
      <c r="Y54" s="27">
        <v>19179.652726158558</v>
      </c>
      <c r="Z54" s="27"/>
    </row>
    <row r="55" spans="1:26" x14ac:dyDescent="0.2">
      <c r="A55" s="16"/>
      <c r="B55" s="20">
        <f t="shared" si="33"/>
        <v>18</v>
      </c>
      <c r="C55" s="20">
        <f t="shared" si="34"/>
        <v>22</v>
      </c>
      <c r="D55" s="3" t="s">
        <v>130</v>
      </c>
      <c r="E55" s="10">
        <v>415603.36390151363</v>
      </c>
      <c r="F55" s="10">
        <v>381527.7998883219</v>
      </c>
      <c r="G55" s="10">
        <v>393630.16663769464</v>
      </c>
      <c r="H55" s="2">
        <f t="shared" ref="H55:H118" si="37">+G55/F55*1-1</f>
        <v>3.172079925215221E-2</v>
      </c>
      <c r="I55" s="2">
        <f t="shared" si="3"/>
        <v>-5.2870595313627033E-2</v>
      </c>
      <c r="J55" s="9"/>
      <c r="K55" s="9"/>
      <c r="L55" s="1"/>
      <c r="M55" s="1"/>
      <c r="N55" s="1">
        <f t="shared" si="35"/>
        <v>-4</v>
      </c>
      <c r="O55" s="1"/>
      <c r="P55" s="7"/>
      <c r="Q55" s="3" t="s">
        <v>130</v>
      </c>
      <c r="R55" s="10">
        <v>415603.36390151363</v>
      </c>
      <c r="S55" s="10">
        <v>381527.7998883219</v>
      </c>
      <c r="T55" s="10">
        <v>393630.16663769464</v>
      </c>
      <c r="U55" s="2">
        <f t="shared" ref="U55" si="38">+T55/S55*1-1</f>
        <v>3.172079925215221E-2</v>
      </c>
      <c r="V55" s="2">
        <f t="shared" ref="V55" si="39">+T55/R55*1-1</f>
        <v>-5.2870595313627033E-2</v>
      </c>
      <c r="X55" s="27">
        <v>420166.47505415167</v>
      </c>
      <c r="Y55" s="27">
        <v>26536.308416457032</v>
      </c>
      <c r="Z55" s="27"/>
    </row>
    <row r="56" spans="1:26" x14ac:dyDescent="0.2">
      <c r="A56" s="16"/>
      <c r="B56" s="20">
        <f t="shared" si="33"/>
        <v>47</v>
      </c>
      <c r="C56" s="20">
        <f t="shared" si="34"/>
        <v>51</v>
      </c>
      <c r="D56" s="3" t="s">
        <v>40</v>
      </c>
      <c r="E56" s="10">
        <v>324001.64222435578</v>
      </c>
      <c r="F56" s="10">
        <v>300489.90282443975</v>
      </c>
      <c r="G56" s="10">
        <v>296602.03527758416</v>
      </c>
      <c r="H56" s="2">
        <f t="shared" si="37"/>
        <v>-1.2938429911660165E-2</v>
      </c>
      <c r="I56" s="2">
        <f t="shared" si="3"/>
        <v>-8.4566259475310601E-2</v>
      </c>
      <c r="J56" s="9"/>
      <c r="K56" s="9"/>
      <c r="L56" s="1"/>
      <c r="M56" s="1"/>
      <c r="N56" s="1">
        <f t="shared" si="35"/>
        <v>-4</v>
      </c>
      <c r="O56" s="1"/>
      <c r="P56" s="7"/>
      <c r="Q56" s="3" t="s">
        <v>40</v>
      </c>
      <c r="R56" s="10">
        <v>324001.64222435578</v>
      </c>
      <c r="S56" s="10">
        <v>300489.90282443975</v>
      </c>
      <c r="T56" s="10">
        <v>296602.03527758416</v>
      </c>
      <c r="U56" s="2">
        <f t="shared" ref="U56:U66" si="40">+T56/S56*1-1</f>
        <v>-1.2938429911660165E-2</v>
      </c>
      <c r="V56" s="2">
        <f t="shared" si="36"/>
        <v>-8.4566259475310601E-2</v>
      </c>
      <c r="X56" s="27">
        <v>324001.64222435578</v>
      </c>
      <c r="Y56" s="27">
        <v>27399.606946771615</v>
      </c>
      <c r="Z56" s="27"/>
    </row>
    <row r="57" spans="1:26" x14ac:dyDescent="0.2">
      <c r="A57" s="16"/>
      <c r="B57" s="17">
        <f t="shared" si="33"/>
        <v>65</v>
      </c>
      <c r="C57" s="17">
        <f t="shared" si="34"/>
        <v>73</v>
      </c>
      <c r="D57" s="3" t="s">
        <v>131</v>
      </c>
      <c r="E57" s="10">
        <v>271211.93633556017</v>
      </c>
      <c r="F57" s="10">
        <v>248655.35106895221</v>
      </c>
      <c r="G57" s="10">
        <v>252471.74828668614</v>
      </c>
      <c r="H57" s="2">
        <f t="shared" si="37"/>
        <v>1.534814031279641E-2</v>
      </c>
      <c r="I57" s="2">
        <f t="shared" si="3"/>
        <v>-6.9097947170317475E-2</v>
      </c>
      <c r="J57" s="9"/>
      <c r="K57" s="9"/>
      <c r="L57" s="1"/>
      <c r="M57" s="1"/>
      <c r="N57" s="1">
        <f t="shared" si="35"/>
        <v>-8</v>
      </c>
      <c r="O57" s="1"/>
      <c r="P57" s="7"/>
      <c r="Q57" s="3" t="s">
        <v>131</v>
      </c>
      <c r="R57" s="10">
        <v>271211.93633556017</v>
      </c>
      <c r="S57" s="10">
        <v>248655.35106895221</v>
      </c>
      <c r="T57" s="10">
        <v>252471.74828668614</v>
      </c>
      <c r="U57" s="2">
        <f t="shared" si="40"/>
        <v>1.534814031279641E-2</v>
      </c>
      <c r="V57" s="2">
        <f t="shared" si="36"/>
        <v>-6.9097947170317475E-2</v>
      </c>
      <c r="X57" s="27">
        <v>277336.78958160285</v>
      </c>
      <c r="Y57" s="27">
        <v>24865.041294916708</v>
      </c>
      <c r="Z57" s="27"/>
    </row>
    <row r="58" spans="1:26" x14ac:dyDescent="0.2">
      <c r="A58" s="16"/>
      <c r="B58" s="20">
        <f t="shared" si="33"/>
        <v>26</v>
      </c>
      <c r="C58" s="20">
        <f t="shared" si="34"/>
        <v>28</v>
      </c>
      <c r="D58" s="3" t="s">
        <v>48</v>
      </c>
      <c r="E58" s="10">
        <v>385812.58333918505</v>
      </c>
      <c r="F58" s="10">
        <v>363947.27962201321</v>
      </c>
      <c r="G58" s="10">
        <v>366777.49655505311</v>
      </c>
      <c r="H58" s="2">
        <f t="shared" si="37"/>
        <v>7.776447555754018E-3</v>
      </c>
      <c r="I58" s="2">
        <f t="shared" si="3"/>
        <v>-4.9337651507849745E-2</v>
      </c>
      <c r="J58" s="9"/>
      <c r="K58" s="9"/>
      <c r="L58" s="1"/>
      <c r="M58" s="1"/>
      <c r="N58" s="1">
        <f t="shared" si="35"/>
        <v>-2</v>
      </c>
      <c r="O58" s="1"/>
      <c r="P58" s="7"/>
      <c r="Q58" s="3" t="s">
        <v>48</v>
      </c>
      <c r="R58" s="10">
        <v>385812.58333918505</v>
      </c>
      <c r="S58" s="10">
        <v>363947.27962201321</v>
      </c>
      <c r="T58" s="10">
        <v>366777.49655505311</v>
      </c>
      <c r="U58" s="2">
        <f t="shared" si="40"/>
        <v>7.776447555754018E-3</v>
      </c>
      <c r="V58" s="2">
        <f t="shared" si="36"/>
        <v>-4.9337651507849745E-2</v>
      </c>
      <c r="X58" s="27">
        <v>409103.99971157784</v>
      </c>
      <c r="Y58" s="27">
        <v>42326.503156524734</v>
      </c>
      <c r="Z58" s="27"/>
    </row>
    <row r="59" spans="1:26" x14ac:dyDescent="0.2">
      <c r="A59" s="16"/>
      <c r="B59" s="17">
        <f t="shared" si="33"/>
        <v>36</v>
      </c>
      <c r="C59" s="17">
        <f t="shared" si="34"/>
        <v>37</v>
      </c>
      <c r="D59" s="3" t="s">
        <v>50</v>
      </c>
      <c r="E59" s="10">
        <v>360204.51855380117</v>
      </c>
      <c r="F59" s="10">
        <v>338959.73626870388</v>
      </c>
      <c r="G59" s="10">
        <v>338108.02360909997</v>
      </c>
      <c r="H59" s="2">
        <f t="shared" si="37"/>
        <v>-2.5127251660613803E-3</v>
      </c>
      <c r="I59" s="2">
        <f t="shared" si="3"/>
        <v>-6.1344302490755176E-2</v>
      </c>
      <c r="J59" s="9"/>
      <c r="K59" s="9"/>
      <c r="L59" s="1"/>
      <c r="N59" s="1">
        <f t="shared" si="35"/>
        <v>-1</v>
      </c>
      <c r="O59" s="1"/>
      <c r="P59" s="7"/>
      <c r="Q59" s="3" t="s">
        <v>50</v>
      </c>
      <c r="R59" s="10">
        <v>360204.51855380117</v>
      </c>
      <c r="S59" s="10">
        <v>338959.73626870388</v>
      </c>
      <c r="T59" s="10">
        <v>338108.02360909997</v>
      </c>
      <c r="U59" s="2">
        <f t="shared" si="40"/>
        <v>-2.5127251660613803E-3</v>
      </c>
      <c r="V59" s="2">
        <f t="shared" si="36"/>
        <v>-6.1344302490755176E-2</v>
      </c>
      <c r="X59" s="27">
        <v>368609.74720971688</v>
      </c>
      <c r="Y59" s="27">
        <v>30501.723600616911</v>
      </c>
      <c r="Z59" s="27"/>
    </row>
    <row r="60" spans="1:26" x14ac:dyDescent="0.2">
      <c r="A60" s="16"/>
      <c r="B60" s="17">
        <f t="shared" si="33"/>
        <v>15</v>
      </c>
      <c r="C60" s="17">
        <f t="shared" si="34"/>
        <v>16</v>
      </c>
      <c r="D60" s="3" t="s">
        <v>7</v>
      </c>
      <c r="E60" s="10">
        <v>424766.56140615419</v>
      </c>
      <c r="F60" s="10">
        <v>407196.95327658625</v>
      </c>
      <c r="G60" s="10">
        <v>409830.65819927718</v>
      </c>
      <c r="H60" s="2">
        <f t="shared" si="37"/>
        <v>6.4678895593357488E-3</v>
      </c>
      <c r="I60" s="2">
        <f t="shared" si="3"/>
        <v>-3.5162615337311243E-2</v>
      </c>
      <c r="J60" s="9"/>
      <c r="K60" s="9"/>
      <c r="L60" s="1"/>
      <c r="M60" s="1"/>
      <c r="N60" s="1">
        <f t="shared" si="35"/>
        <v>-1</v>
      </c>
      <c r="O60" s="1"/>
      <c r="P60" s="7"/>
      <c r="Q60" s="3" t="s">
        <v>7</v>
      </c>
      <c r="R60" s="10">
        <v>424766.56140615419</v>
      </c>
      <c r="S60" s="10">
        <v>407196.95327658625</v>
      </c>
      <c r="T60" s="10">
        <v>409830.65819927718</v>
      </c>
      <c r="U60" s="2">
        <f t="shared" si="40"/>
        <v>6.4678895593357488E-3</v>
      </c>
      <c r="V60" s="2">
        <f t="shared" si="36"/>
        <v>-3.5162615337311243E-2</v>
      </c>
      <c r="X60" s="27">
        <v>424766.56140615419</v>
      </c>
      <c r="Y60" s="27">
        <v>14935.903206877003</v>
      </c>
      <c r="Z60" s="27"/>
    </row>
    <row r="61" spans="1:26" x14ac:dyDescent="0.2">
      <c r="A61" s="16"/>
      <c r="B61" s="20">
        <f t="shared" si="33"/>
        <v>14</v>
      </c>
      <c r="C61" s="20">
        <f t="shared" si="34"/>
        <v>20</v>
      </c>
      <c r="D61" s="3" t="s">
        <v>35</v>
      </c>
      <c r="E61" s="10">
        <v>434436.11323061242</v>
      </c>
      <c r="F61" s="10">
        <v>394987.92476932873</v>
      </c>
      <c r="G61" s="10">
        <v>395791.06535716797</v>
      </c>
      <c r="H61" s="2">
        <f t="shared" si="37"/>
        <v>2.0333294702825633E-3</v>
      </c>
      <c r="I61" s="2">
        <f t="shared" si="3"/>
        <v>-8.8954501471037783E-2</v>
      </c>
      <c r="J61" s="9"/>
      <c r="K61" s="9"/>
      <c r="L61" s="1"/>
      <c r="M61" s="1"/>
      <c r="N61" s="1">
        <f t="shared" si="35"/>
        <v>-6</v>
      </c>
      <c r="O61" s="1"/>
      <c r="P61" s="7"/>
      <c r="Q61" s="3" t="s">
        <v>35</v>
      </c>
      <c r="R61" s="10">
        <v>434436.11323061242</v>
      </c>
      <c r="S61" s="10">
        <v>394987.92476932873</v>
      </c>
      <c r="T61" s="10">
        <v>395791.06535716797</v>
      </c>
      <c r="U61" s="2">
        <f t="shared" si="40"/>
        <v>2.0333294702825633E-3</v>
      </c>
      <c r="V61" s="2">
        <f t="shared" si="36"/>
        <v>-8.8954501471037783E-2</v>
      </c>
      <c r="X61" s="27">
        <v>439193.38155746338</v>
      </c>
      <c r="Y61" s="27">
        <v>43402.316200295405</v>
      </c>
      <c r="Z61" s="27"/>
    </row>
    <row r="62" spans="1:26" x14ac:dyDescent="0.2">
      <c r="A62" s="16"/>
      <c r="B62" s="20">
        <f t="shared" si="33"/>
        <v>3</v>
      </c>
      <c r="C62" s="20">
        <f t="shared" si="34"/>
        <v>5</v>
      </c>
      <c r="D62" s="3" t="s">
        <v>37</v>
      </c>
      <c r="E62" s="10">
        <v>572763.05345637898</v>
      </c>
      <c r="F62" s="10">
        <v>537739.59253211692</v>
      </c>
      <c r="G62" s="10">
        <v>545249.40445633337</v>
      </c>
      <c r="H62" s="2">
        <f t="shared" si="37"/>
        <v>1.3965517935650151E-2</v>
      </c>
      <c r="I62" s="2">
        <f t="shared" si="3"/>
        <v>-4.8036703544358406E-2</v>
      </c>
      <c r="J62" s="9"/>
      <c r="K62" s="9"/>
      <c r="L62" s="1"/>
      <c r="M62" s="1"/>
      <c r="N62" s="1">
        <f t="shared" si="35"/>
        <v>-2</v>
      </c>
      <c r="O62" s="1"/>
      <c r="P62" s="7"/>
      <c r="Q62" s="3" t="s">
        <v>37</v>
      </c>
      <c r="R62" s="10">
        <v>572763.05345637898</v>
      </c>
      <c r="S62" s="10">
        <v>537739.59253211692</v>
      </c>
      <c r="T62" s="10">
        <v>545249.40445633337</v>
      </c>
      <c r="U62" s="2">
        <f t="shared" si="40"/>
        <v>1.3965517935650151E-2</v>
      </c>
      <c r="V62" s="2">
        <f t="shared" si="36"/>
        <v>-4.8036703544358406E-2</v>
      </c>
      <c r="X62" s="27">
        <v>576152.11096836533</v>
      </c>
      <c r="Y62" s="27">
        <v>30902.70651203196</v>
      </c>
      <c r="Z62" s="27"/>
    </row>
    <row r="63" spans="1:26" x14ac:dyDescent="0.2">
      <c r="A63" s="16"/>
      <c r="B63" s="20">
        <f t="shared" si="33"/>
        <v>48</v>
      </c>
      <c r="C63" s="20">
        <f t="shared" si="34"/>
        <v>49</v>
      </c>
      <c r="D63" s="3" t="s">
        <v>8</v>
      </c>
      <c r="E63" s="10">
        <v>321412.88394139003</v>
      </c>
      <c r="F63" s="10">
        <v>305330.09489141958</v>
      </c>
      <c r="G63" s="10">
        <v>311749.20161812112</v>
      </c>
      <c r="H63" s="2">
        <f t="shared" si="37"/>
        <v>2.1023498286286912E-2</v>
      </c>
      <c r="I63" s="2">
        <f t="shared" si="3"/>
        <v>-3.0066256849339945E-2</v>
      </c>
      <c r="J63" s="9"/>
      <c r="K63" s="9"/>
      <c r="L63" s="1"/>
      <c r="M63" s="1"/>
      <c r="N63" s="1">
        <f t="shared" si="35"/>
        <v>-1</v>
      </c>
      <c r="O63" s="1"/>
      <c r="P63" s="7"/>
      <c r="Q63" s="3" t="s">
        <v>8</v>
      </c>
      <c r="R63" s="10">
        <v>321412.88394139003</v>
      </c>
      <c r="S63" s="10">
        <v>305330.09489141958</v>
      </c>
      <c r="T63" s="10">
        <v>311749.20161812112</v>
      </c>
      <c r="U63" s="2">
        <f t="shared" si="40"/>
        <v>2.1023498286286912E-2</v>
      </c>
      <c r="V63" s="2">
        <f t="shared" si="36"/>
        <v>-3.0066256849339945E-2</v>
      </c>
      <c r="W63" s="28"/>
      <c r="X63" s="27">
        <v>330000.48016487854</v>
      </c>
      <c r="Y63" s="27">
        <v>18251.278546757414</v>
      </c>
      <c r="Z63" s="27"/>
    </row>
    <row r="64" spans="1:26" x14ac:dyDescent="0.2">
      <c r="A64" s="16"/>
      <c r="B64" s="20">
        <f t="shared" si="33"/>
        <v>40</v>
      </c>
      <c r="C64" s="20">
        <f t="shared" si="34"/>
        <v>43</v>
      </c>
      <c r="D64" s="3" t="s">
        <v>9</v>
      </c>
      <c r="E64" s="10">
        <v>347374.55397497094</v>
      </c>
      <c r="F64" s="10">
        <v>332320.68282788212</v>
      </c>
      <c r="G64" s="10">
        <v>329577.47837758978</v>
      </c>
      <c r="H64" s="2">
        <f t="shared" si="37"/>
        <v>-8.2546907010091486E-3</v>
      </c>
      <c r="I64" s="2">
        <f t="shared" si="3"/>
        <v>-5.1233100967618572E-2</v>
      </c>
      <c r="J64" s="9"/>
      <c r="K64" s="9"/>
      <c r="L64" s="1"/>
      <c r="M64" s="1"/>
      <c r="N64" s="1">
        <f t="shared" si="35"/>
        <v>-3</v>
      </c>
      <c r="O64" s="1"/>
      <c r="P64" s="7"/>
      <c r="Q64" s="3" t="s">
        <v>9</v>
      </c>
      <c r="R64" s="10">
        <v>347374.55397497094</v>
      </c>
      <c r="S64" s="10">
        <v>332320.68282788212</v>
      </c>
      <c r="T64" s="10">
        <v>329577.47837758978</v>
      </c>
      <c r="U64" s="2">
        <f t="shared" si="40"/>
        <v>-8.2546907010091486E-3</v>
      </c>
      <c r="V64" s="2">
        <f t="shared" si="36"/>
        <v>-5.1233100967618572E-2</v>
      </c>
      <c r="X64" s="27">
        <v>352149.51962783607</v>
      </c>
      <c r="Y64" s="27">
        <v>22572.041250246286</v>
      </c>
      <c r="Z64" s="27"/>
    </row>
    <row r="65" spans="1:26" x14ac:dyDescent="0.2">
      <c r="A65" s="16"/>
      <c r="B65" s="20"/>
      <c r="C65" s="24"/>
      <c r="D65" s="51" t="s">
        <v>115</v>
      </c>
      <c r="E65" s="52"/>
      <c r="F65" s="52"/>
      <c r="G65" s="52"/>
      <c r="H65" s="53"/>
      <c r="I65" s="53"/>
      <c r="J65" s="1">
        <f>COUNTIF(I54:I64,"&lt;0")</f>
        <v>11</v>
      </c>
      <c r="K65" s="1">
        <f>COUNT(I54:I64)</f>
        <v>11</v>
      </c>
      <c r="L65" s="1">
        <f>COUNTIF(Y54:Y64,"=0")</f>
        <v>0</v>
      </c>
      <c r="M65" s="1"/>
      <c r="N65" s="1"/>
      <c r="O65" s="1"/>
      <c r="P65" s="7"/>
      <c r="Q65" s="51" t="s">
        <v>115</v>
      </c>
      <c r="R65" s="52">
        <v>415380.22617387562</v>
      </c>
      <c r="S65" s="52">
        <v>388734.92082249944</v>
      </c>
      <c r="T65" s="52">
        <v>392095.08464656631</v>
      </c>
      <c r="U65" s="53">
        <f t="shared" si="40"/>
        <v>8.643843514128724E-3</v>
      </c>
      <c r="V65" s="53">
        <f t="shared" si="36"/>
        <v>-5.6057414532684757E-2</v>
      </c>
      <c r="X65" s="27">
        <v>415831.50255681959</v>
      </c>
      <c r="Y65" s="27">
        <v>23736.41791025328</v>
      </c>
      <c r="Z65" s="27"/>
    </row>
    <row r="66" spans="1:26" x14ac:dyDescent="0.2">
      <c r="A66" s="16"/>
      <c r="B66" s="20"/>
      <c r="C66" s="24"/>
      <c r="D66" s="51" t="s">
        <v>16</v>
      </c>
      <c r="E66" s="52"/>
      <c r="F66" s="52"/>
      <c r="G66" s="52"/>
      <c r="H66" s="53"/>
      <c r="I66" s="53"/>
      <c r="J66" s="9"/>
      <c r="K66" s="9"/>
      <c r="L66" s="1"/>
      <c r="M66" s="1"/>
      <c r="N66" s="1"/>
      <c r="P66" s="7"/>
      <c r="Q66" s="51" t="s">
        <v>16</v>
      </c>
      <c r="R66" s="52">
        <v>711446.97470360575</v>
      </c>
      <c r="S66" s="52">
        <v>676940.55877642287</v>
      </c>
      <c r="T66" s="52">
        <v>676678.34505028999</v>
      </c>
      <c r="U66" s="53">
        <f t="shared" si="40"/>
        <v>-3.8735118280819325E-4</v>
      </c>
      <c r="V66" s="53">
        <f t="shared" si="36"/>
        <v>-4.8870303605972332E-2</v>
      </c>
      <c r="X66" s="27">
        <v>726130.08539163321</v>
      </c>
      <c r="Y66" s="27">
        <v>49451.740341343218</v>
      </c>
      <c r="Z66" s="27"/>
    </row>
    <row r="67" spans="1:26" x14ac:dyDescent="0.2">
      <c r="A67" s="16"/>
      <c r="B67" s="20">
        <f t="shared" ref="B67:B85" si="41">RANK(E67,E$4:E$123)</f>
        <v>11</v>
      </c>
      <c r="C67" s="20">
        <f t="shared" ref="C67:C85" si="42">RANK(G67,G$4:G$123)</f>
        <v>11</v>
      </c>
      <c r="D67" s="3" t="s">
        <v>31</v>
      </c>
      <c r="E67" s="10">
        <v>460029.66597435257</v>
      </c>
      <c r="F67" s="10">
        <v>435706.10234975786</v>
      </c>
      <c r="G67" s="10">
        <v>450509.39604612236</v>
      </c>
      <c r="H67" s="2">
        <f t="shared" si="37"/>
        <v>3.3975410526798866E-2</v>
      </c>
      <c r="I67" s="2">
        <f t="shared" si="3"/>
        <v>-2.069490433419352E-2</v>
      </c>
      <c r="J67" s="9"/>
      <c r="K67" s="9"/>
      <c r="L67" s="1"/>
      <c r="M67" s="1"/>
      <c r="N67" s="1">
        <f t="shared" ref="N67:N72" si="43">+B67-C67</f>
        <v>0</v>
      </c>
      <c r="O67" s="1"/>
      <c r="P67" s="7"/>
      <c r="Q67" s="3" t="s">
        <v>31</v>
      </c>
      <c r="R67" s="10">
        <v>460029.66597435257</v>
      </c>
      <c r="S67" s="10">
        <v>435706.10234975786</v>
      </c>
      <c r="T67" s="10">
        <v>450509.39604612236</v>
      </c>
      <c r="U67" s="2">
        <f t="shared" ref="U67:U125" si="44">+T67/S67*1-1</f>
        <v>3.3975410526798866E-2</v>
      </c>
      <c r="V67" s="2">
        <f t="shared" ref="V67:V125" si="45">+T67/R67*1-1</f>
        <v>-2.069490433419352E-2</v>
      </c>
      <c r="X67" s="27">
        <v>473313.34445484047</v>
      </c>
      <c r="Y67" s="27">
        <v>22803.948408718104</v>
      </c>
      <c r="Z67" s="27"/>
    </row>
    <row r="68" spans="1:26" x14ac:dyDescent="0.2">
      <c r="A68" s="16"/>
      <c r="B68" s="20">
        <f t="shared" si="41"/>
        <v>8</v>
      </c>
      <c r="C68" s="20">
        <f t="shared" si="42"/>
        <v>8</v>
      </c>
      <c r="D68" s="3" t="s">
        <v>32</v>
      </c>
      <c r="E68" s="10">
        <v>516734.22516462038</v>
      </c>
      <c r="F68" s="10">
        <v>517372.10481762869</v>
      </c>
      <c r="G68" s="10">
        <v>513482.48768984323</v>
      </c>
      <c r="H68" s="2">
        <f t="shared" si="37"/>
        <v>-7.5180263712836259E-3</v>
      </c>
      <c r="I68" s="2">
        <f t="shared" si="3"/>
        <v>-6.2928625905148694E-3</v>
      </c>
      <c r="J68" s="1"/>
      <c r="K68" s="1"/>
      <c r="L68" s="1"/>
      <c r="M68" s="1"/>
      <c r="N68" s="1">
        <f t="shared" si="43"/>
        <v>0</v>
      </c>
      <c r="P68" s="7"/>
      <c r="Q68" s="3" t="s">
        <v>32</v>
      </c>
      <c r="R68" s="10">
        <v>516734.22516462038</v>
      </c>
      <c r="S68" s="10">
        <v>517372.10481762869</v>
      </c>
      <c r="T68" s="10">
        <v>513482.48768984323</v>
      </c>
      <c r="U68" s="2">
        <f t="shared" si="44"/>
        <v>-7.5180263712836259E-3</v>
      </c>
      <c r="V68" s="2">
        <f t="shared" si="45"/>
        <v>-6.2928625905148694E-3</v>
      </c>
      <c r="X68" s="27">
        <v>546232.39147884923</v>
      </c>
      <c r="Y68" s="27">
        <v>32749.903789005999</v>
      </c>
      <c r="Z68" s="27"/>
    </row>
    <row r="69" spans="1:26" x14ac:dyDescent="0.2">
      <c r="A69" s="16"/>
      <c r="B69" s="17">
        <f t="shared" si="41"/>
        <v>46</v>
      </c>
      <c r="C69" s="17">
        <f t="shared" si="42"/>
        <v>44</v>
      </c>
      <c r="D69" s="3" t="s">
        <v>38</v>
      </c>
      <c r="E69" s="10">
        <v>329427.95626901294</v>
      </c>
      <c r="F69" s="10">
        <v>314887.24628818448</v>
      </c>
      <c r="G69" s="10">
        <v>321943.30231662694</v>
      </c>
      <c r="H69" s="2">
        <f t="shared" si="37"/>
        <v>2.2408198844562799E-2</v>
      </c>
      <c r="I69" s="2">
        <f t="shared" ref="I69:I123" si="46">+G69/E69*1-1</f>
        <v>-2.2720154164068473E-2</v>
      </c>
      <c r="J69" s="9"/>
      <c r="K69" s="9"/>
      <c r="L69" s="1"/>
      <c r="M69" s="1"/>
      <c r="N69" s="1">
        <f t="shared" si="43"/>
        <v>2</v>
      </c>
      <c r="O69" s="1"/>
      <c r="P69" s="7"/>
      <c r="Q69" s="3" t="s">
        <v>38</v>
      </c>
      <c r="R69" s="10">
        <v>329427.95626901294</v>
      </c>
      <c r="S69" s="10">
        <v>314887.24628818448</v>
      </c>
      <c r="T69" s="10">
        <v>321943.30231662694</v>
      </c>
      <c r="U69" s="2">
        <f t="shared" si="44"/>
        <v>2.2408198844562799E-2</v>
      </c>
      <c r="V69" s="2">
        <f t="shared" si="45"/>
        <v>-2.2720154164068473E-2</v>
      </c>
      <c r="X69" s="27">
        <v>343146.79434697743</v>
      </c>
      <c r="Y69" s="27">
        <v>21203.492030350491</v>
      </c>
      <c r="Z69" s="27"/>
    </row>
    <row r="70" spans="1:26" x14ac:dyDescent="0.2">
      <c r="A70" s="16"/>
      <c r="B70" s="20">
        <f t="shared" si="41"/>
        <v>43</v>
      </c>
      <c r="C70" s="20">
        <f t="shared" si="42"/>
        <v>46</v>
      </c>
      <c r="D70" s="3" t="s">
        <v>41</v>
      </c>
      <c r="E70" s="10">
        <v>336473.82664490287</v>
      </c>
      <c r="F70" s="10">
        <v>316097.44529007032</v>
      </c>
      <c r="G70" s="10">
        <v>315165.53497374931</v>
      </c>
      <c r="H70" s="2">
        <f t="shared" si="37"/>
        <v>-2.9481741475823053E-3</v>
      </c>
      <c r="I70" s="2">
        <f t="shared" si="46"/>
        <v>-6.332822937113991E-2</v>
      </c>
      <c r="J70" s="9"/>
      <c r="K70" s="9"/>
      <c r="L70" s="1"/>
      <c r="N70" s="1">
        <f t="shared" si="43"/>
        <v>-3</v>
      </c>
      <c r="O70" s="1"/>
      <c r="P70" s="7"/>
      <c r="Q70" s="3" t="s">
        <v>41</v>
      </c>
      <c r="R70" s="10">
        <v>336473.82664490287</v>
      </c>
      <c r="S70" s="10">
        <v>316097.44529007032</v>
      </c>
      <c r="T70" s="10">
        <v>315165.53497374931</v>
      </c>
      <c r="U70" s="2">
        <f t="shared" si="44"/>
        <v>-2.9481741475823053E-3</v>
      </c>
      <c r="V70" s="2">
        <f t="shared" si="45"/>
        <v>-6.332822937113991E-2</v>
      </c>
      <c r="X70" s="27">
        <v>339643.6088618082</v>
      </c>
      <c r="Y70" s="27">
        <v>24478.073888058891</v>
      </c>
      <c r="Z70" s="27"/>
    </row>
    <row r="71" spans="1:26" x14ac:dyDescent="0.2">
      <c r="A71" s="16"/>
      <c r="B71" s="20">
        <f t="shared" si="41"/>
        <v>35</v>
      </c>
      <c r="C71" s="20">
        <f t="shared" si="42"/>
        <v>29</v>
      </c>
      <c r="D71" s="3" t="s">
        <v>42</v>
      </c>
      <c r="E71" s="10">
        <v>367232.28538508824</v>
      </c>
      <c r="F71" s="10">
        <v>361883.86824796721</v>
      </c>
      <c r="G71" s="10">
        <v>364020.49118166539</v>
      </c>
      <c r="H71" s="2">
        <f t="shared" si="37"/>
        <v>5.9041673895066094E-3</v>
      </c>
      <c r="I71" s="2">
        <f t="shared" si="46"/>
        <v>-8.7459472689196405E-3</v>
      </c>
      <c r="J71" s="9"/>
      <c r="K71" s="9"/>
      <c r="L71" s="1"/>
      <c r="M71" s="1"/>
      <c r="N71" s="1">
        <f t="shared" si="43"/>
        <v>6</v>
      </c>
      <c r="O71" s="1"/>
      <c r="P71" s="7"/>
      <c r="Q71" s="3" t="s">
        <v>42</v>
      </c>
      <c r="R71" s="10">
        <v>367232.28538508824</v>
      </c>
      <c r="S71" s="10">
        <v>361883.86824796721</v>
      </c>
      <c r="T71" s="10">
        <v>364020.49118166539</v>
      </c>
      <c r="U71" s="2">
        <f t="shared" si="44"/>
        <v>5.9041673895066094E-3</v>
      </c>
      <c r="V71" s="2">
        <f t="shared" si="45"/>
        <v>-8.7459472689196405E-3</v>
      </c>
      <c r="X71" s="27">
        <v>381770.85047622473</v>
      </c>
      <c r="Y71" s="27">
        <v>17750.359294559341</v>
      </c>
      <c r="Z71" s="27"/>
    </row>
    <row r="72" spans="1:26" x14ac:dyDescent="0.2">
      <c r="A72" s="16"/>
      <c r="B72" s="17">
        <f t="shared" si="41"/>
        <v>57</v>
      </c>
      <c r="C72" s="17">
        <f t="shared" si="42"/>
        <v>57</v>
      </c>
      <c r="D72" s="3" t="s">
        <v>44</v>
      </c>
      <c r="E72" s="10">
        <v>288493.99956306297</v>
      </c>
      <c r="F72" s="10">
        <v>267027.22341346665</v>
      </c>
      <c r="G72" s="10">
        <v>270350.07512842928</v>
      </c>
      <c r="H72" s="2">
        <f t="shared" si="37"/>
        <v>1.2443868728011731E-2</v>
      </c>
      <c r="I72" s="2">
        <f t="shared" si="46"/>
        <v>-6.2891860704602065E-2</v>
      </c>
      <c r="J72" s="9"/>
      <c r="K72" s="9"/>
      <c r="L72" s="1"/>
      <c r="M72" s="1"/>
      <c r="N72" s="1">
        <f t="shared" si="43"/>
        <v>0</v>
      </c>
      <c r="O72" s="1"/>
      <c r="P72" s="7"/>
      <c r="Q72" s="3" t="s">
        <v>44</v>
      </c>
      <c r="R72" s="10">
        <v>288493.99956306297</v>
      </c>
      <c r="S72" s="10">
        <v>267027.22341346665</v>
      </c>
      <c r="T72" s="10">
        <v>270350.07512842928</v>
      </c>
      <c r="U72" s="2">
        <f t="shared" si="44"/>
        <v>1.2443868728011731E-2</v>
      </c>
      <c r="V72" s="2">
        <f t="shared" si="45"/>
        <v>-6.2891860704602065E-2</v>
      </c>
      <c r="X72" s="27">
        <v>302265.09012889647</v>
      </c>
      <c r="Y72" s="27">
        <v>31915.015000467189</v>
      </c>
      <c r="Z72" s="27"/>
    </row>
    <row r="73" spans="1:26" x14ac:dyDescent="0.2">
      <c r="A73" s="16"/>
      <c r="B73" s="20">
        <f t="shared" si="41"/>
        <v>23</v>
      </c>
      <c r="C73" s="20">
        <f t="shared" si="42"/>
        <v>25</v>
      </c>
      <c r="D73" s="3" t="s">
        <v>45</v>
      </c>
      <c r="E73" s="10">
        <v>394648.35032299376</v>
      </c>
      <c r="F73" s="10">
        <v>370586.22207253246</v>
      </c>
      <c r="G73" s="10">
        <v>370210.61453051801</v>
      </c>
      <c r="H73" s="2">
        <f t="shared" si="37"/>
        <v>-1.0135496671026534E-3</v>
      </c>
      <c r="I73" s="2">
        <f t="shared" si="46"/>
        <v>-6.1922812479705214E-2</v>
      </c>
      <c r="J73" s="9"/>
      <c r="K73" s="9"/>
      <c r="L73" s="1"/>
      <c r="N73" s="1">
        <f t="shared" ref="N73:N123" si="47">+B73-C73</f>
        <v>-2</v>
      </c>
      <c r="O73" s="1"/>
      <c r="P73" s="7"/>
      <c r="Q73" s="3" t="s">
        <v>45</v>
      </c>
      <c r="R73" s="10">
        <v>394648.35032299376</v>
      </c>
      <c r="S73" s="10">
        <v>370586.22207253246</v>
      </c>
      <c r="T73" s="10">
        <v>370210.61453051801</v>
      </c>
      <c r="U73" s="2">
        <f t="shared" si="44"/>
        <v>-1.0135496671026534E-3</v>
      </c>
      <c r="V73" s="2">
        <f t="shared" si="45"/>
        <v>-6.1922812479705214E-2</v>
      </c>
      <c r="X73" s="27">
        <v>407666.51899361057</v>
      </c>
      <c r="Y73" s="27">
        <v>37455.904463092564</v>
      </c>
      <c r="Z73" s="27"/>
    </row>
    <row r="74" spans="1:26" x14ac:dyDescent="0.2">
      <c r="A74" s="16"/>
      <c r="B74" s="17">
        <f t="shared" si="41"/>
        <v>28</v>
      </c>
      <c r="C74" s="17">
        <f t="shared" si="42"/>
        <v>24</v>
      </c>
      <c r="D74" s="3" t="s">
        <v>46</v>
      </c>
      <c r="E74" s="10">
        <v>383971.44514262513</v>
      </c>
      <c r="F74" s="10">
        <v>366303.10962776927</v>
      </c>
      <c r="G74" s="10">
        <v>373459.7330146383</v>
      </c>
      <c r="H74" s="2">
        <f t="shared" si="37"/>
        <v>1.9537435524752844E-2</v>
      </c>
      <c r="I74" s="2">
        <f t="shared" si="46"/>
        <v>-2.7376286077945955E-2</v>
      </c>
      <c r="J74" s="9"/>
      <c r="K74" s="9"/>
      <c r="L74" s="1"/>
      <c r="M74" s="1"/>
      <c r="N74" s="1">
        <f t="shared" si="47"/>
        <v>4</v>
      </c>
      <c r="O74" s="1"/>
      <c r="P74" s="7"/>
      <c r="Q74" s="3" t="s">
        <v>46</v>
      </c>
      <c r="R74" s="10">
        <v>383971.44514262513</v>
      </c>
      <c r="S74" s="10">
        <v>366303.10962776927</v>
      </c>
      <c r="T74" s="10">
        <v>373459.7330146383</v>
      </c>
      <c r="U74" s="2">
        <f t="shared" si="44"/>
        <v>1.9537435524752844E-2</v>
      </c>
      <c r="V74" s="2">
        <f t="shared" si="45"/>
        <v>-2.7376286077945955E-2</v>
      </c>
      <c r="X74" s="27">
        <v>395416.68932877202</v>
      </c>
      <c r="Y74" s="27">
        <v>21956.956314133713</v>
      </c>
      <c r="Z74" s="27"/>
    </row>
    <row r="75" spans="1:26" x14ac:dyDescent="0.2">
      <c r="A75" s="16"/>
      <c r="B75" s="20">
        <f t="shared" si="41"/>
        <v>60</v>
      </c>
      <c r="C75" s="20">
        <f t="shared" si="42"/>
        <v>63</v>
      </c>
      <c r="D75" s="3" t="s">
        <v>47</v>
      </c>
      <c r="E75" s="10">
        <v>278416.61519434419</v>
      </c>
      <c r="F75" s="10">
        <v>260759.20032964787</v>
      </c>
      <c r="G75" s="10">
        <v>264319.00953305577</v>
      </c>
      <c r="H75" s="2">
        <f t="shared" si="37"/>
        <v>1.3651710846281251E-2</v>
      </c>
      <c r="I75" s="2">
        <f t="shared" si="46"/>
        <v>-5.0634929425630082E-2</v>
      </c>
      <c r="J75" s="9"/>
      <c r="K75" s="9"/>
      <c r="L75" s="1"/>
      <c r="M75" s="1"/>
      <c r="N75" s="1">
        <f t="shared" si="47"/>
        <v>-3</v>
      </c>
      <c r="O75" s="1"/>
      <c r="P75" s="7"/>
      <c r="Q75" s="3" t="s">
        <v>47</v>
      </c>
      <c r="R75" s="10">
        <v>278416.61519434419</v>
      </c>
      <c r="S75" s="10">
        <v>260759.20032964787</v>
      </c>
      <c r="T75" s="10">
        <v>264319.00953305577</v>
      </c>
      <c r="U75" s="2">
        <f t="shared" si="44"/>
        <v>1.3651710846281251E-2</v>
      </c>
      <c r="V75" s="2">
        <f t="shared" si="45"/>
        <v>-5.0634929425630082E-2</v>
      </c>
      <c r="X75" s="27">
        <v>279614.95299888682</v>
      </c>
      <c r="Y75" s="27">
        <v>15295.943465831049</v>
      </c>
      <c r="Z75" s="27"/>
    </row>
    <row r="76" spans="1:26" x14ac:dyDescent="0.2">
      <c r="A76" s="16"/>
      <c r="B76" s="17">
        <f t="shared" si="41"/>
        <v>9</v>
      </c>
      <c r="C76" s="17">
        <f t="shared" si="42"/>
        <v>9</v>
      </c>
      <c r="D76" s="59" t="s">
        <v>51</v>
      </c>
      <c r="E76" s="60">
        <v>490264.99551892065</v>
      </c>
      <c r="F76" s="60">
        <v>486317.54730978608</v>
      </c>
      <c r="G76" s="60">
        <v>494082.44346582337</v>
      </c>
      <c r="H76" s="61">
        <f t="shared" si="37"/>
        <v>1.5966720096758147E-2</v>
      </c>
      <c r="I76" s="61">
        <f t="shared" si="46"/>
        <v>7.7864991010874185E-3</v>
      </c>
      <c r="J76" s="9"/>
      <c r="K76" s="9"/>
      <c r="L76" s="1"/>
      <c r="M76" s="1"/>
      <c r="N76" s="1">
        <f t="shared" si="47"/>
        <v>0</v>
      </c>
      <c r="O76" s="1"/>
      <c r="P76" s="7"/>
      <c r="Q76" s="59" t="s">
        <v>51</v>
      </c>
      <c r="R76" s="60">
        <v>490264.99551892065</v>
      </c>
      <c r="S76" s="60">
        <v>486317.54730978608</v>
      </c>
      <c r="T76" s="60">
        <v>494082.44346582337</v>
      </c>
      <c r="U76" s="61">
        <f t="shared" si="44"/>
        <v>1.5966720096758147E-2</v>
      </c>
      <c r="V76" s="61">
        <f t="shared" si="45"/>
        <v>7.7864991010874185E-3</v>
      </c>
      <c r="X76" s="27">
        <v>494082.44346582337</v>
      </c>
      <c r="Y76" s="27">
        <v>0</v>
      </c>
      <c r="Z76" s="27"/>
    </row>
    <row r="77" spans="1:26" x14ac:dyDescent="0.2">
      <c r="A77" s="16"/>
      <c r="B77" s="17">
        <f t="shared" si="41"/>
        <v>1</v>
      </c>
      <c r="C77" s="17">
        <f t="shared" si="42"/>
        <v>1</v>
      </c>
      <c r="D77" s="3" t="s">
        <v>53</v>
      </c>
      <c r="E77" s="10">
        <v>693194.88344172633</v>
      </c>
      <c r="F77" s="10">
        <v>704924.09044596273</v>
      </c>
      <c r="G77" s="10">
        <v>698398.91375694121</v>
      </c>
      <c r="H77" s="2">
        <f t="shared" si="37"/>
        <v>-9.2565664551107485E-3</v>
      </c>
      <c r="I77" s="2">
        <f t="shared" si="46"/>
        <v>7.5073120698421203E-3</v>
      </c>
      <c r="J77" s="9"/>
      <c r="K77" s="9"/>
      <c r="L77" s="1"/>
      <c r="M77" s="1"/>
      <c r="N77" s="1">
        <f t="shared" si="47"/>
        <v>0</v>
      </c>
      <c r="O77" s="1"/>
      <c r="P77" s="7"/>
      <c r="Q77" s="3" t="s">
        <v>53</v>
      </c>
      <c r="R77" s="10">
        <v>693194.88344172633</v>
      </c>
      <c r="S77" s="10">
        <v>704924.09044596273</v>
      </c>
      <c r="T77" s="10">
        <v>698398.91375694121</v>
      </c>
      <c r="U77" s="2">
        <f t="shared" si="44"/>
        <v>-9.2565664551107485E-3</v>
      </c>
      <c r="V77" s="2">
        <f t="shared" si="45"/>
        <v>7.5073120698421203E-3</v>
      </c>
      <c r="X77" s="27">
        <v>734377.80728640396</v>
      </c>
      <c r="Y77" s="27">
        <v>35978.893529462744</v>
      </c>
      <c r="Z77" s="27"/>
    </row>
    <row r="78" spans="1:26" x14ac:dyDescent="0.2">
      <c r="A78" s="16"/>
      <c r="B78" s="17">
        <f t="shared" si="41"/>
        <v>5</v>
      </c>
      <c r="C78" s="17">
        <f t="shared" si="42"/>
        <v>6</v>
      </c>
      <c r="D78" s="3" t="s">
        <v>54</v>
      </c>
      <c r="E78" s="10">
        <v>560059.83027223509</v>
      </c>
      <c r="F78" s="10">
        <v>539281.05504220771</v>
      </c>
      <c r="G78" s="10">
        <v>542446.09262821241</v>
      </c>
      <c r="H78" s="2">
        <f t="shared" si="37"/>
        <v>5.868994574187214E-3</v>
      </c>
      <c r="I78" s="2">
        <f t="shared" si="46"/>
        <v>-3.1449742852403761E-2</v>
      </c>
      <c r="J78" s="9"/>
      <c r="K78" s="9"/>
      <c r="L78" s="1"/>
      <c r="M78" s="1"/>
      <c r="N78" s="1">
        <f t="shared" si="47"/>
        <v>-1</v>
      </c>
      <c r="O78" s="1"/>
      <c r="P78" s="7"/>
      <c r="Q78" s="3" t="s">
        <v>54</v>
      </c>
      <c r="R78" s="10">
        <v>560059.83027223509</v>
      </c>
      <c r="S78" s="10">
        <v>539281.05504220771</v>
      </c>
      <c r="T78" s="10">
        <v>542446.09262821241</v>
      </c>
      <c r="U78" s="2">
        <f t="shared" si="44"/>
        <v>5.868994574187214E-3</v>
      </c>
      <c r="V78" s="2">
        <f t="shared" si="45"/>
        <v>-3.1449742852403761E-2</v>
      </c>
      <c r="X78" s="27">
        <v>563706.19652268779</v>
      </c>
      <c r="Y78" s="27">
        <v>21260.103894475382</v>
      </c>
      <c r="Z78" s="27"/>
    </row>
    <row r="79" spans="1:26" x14ac:dyDescent="0.2">
      <c r="A79" s="16"/>
      <c r="B79" s="17">
        <f t="shared" si="41"/>
        <v>4</v>
      </c>
      <c r="C79" s="17">
        <f t="shared" si="42"/>
        <v>3</v>
      </c>
      <c r="D79" s="3" t="s">
        <v>33</v>
      </c>
      <c r="E79" s="10">
        <v>570450.81729914004</v>
      </c>
      <c r="F79" s="10">
        <v>551670.21421407105</v>
      </c>
      <c r="G79" s="10">
        <v>550468.82769051183</v>
      </c>
      <c r="H79" s="2">
        <f t="shared" si="37"/>
        <v>-2.1777259177763186E-3</v>
      </c>
      <c r="I79" s="2">
        <f t="shared" si="46"/>
        <v>-3.5028417880502039E-2</v>
      </c>
      <c r="J79" s="9"/>
      <c r="K79" s="9"/>
      <c r="L79" s="1"/>
      <c r="M79" s="1"/>
      <c r="N79" s="1">
        <f t="shared" si="47"/>
        <v>1</v>
      </c>
      <c r="O79" s="1"/>
      <c r="P79" s="7"/>
      <c r="Q79" s="3" t="s">
        <v>33</v>
      </c>
      <c r="R79" s="10">
        <v>570450.81729914004</v>
      </c>
      <c r="S79" s="10">
        <v>551670.21421407105</v>
      </c>
      <c r="T79" s="10">
        <v>550468.82769051183</v>
      </c>
      <c r="U79" s="2">
        <f t="shared" si="44"/>
        <v>-2.1777259177763186E-3</v>
      </c>
      <c r="V79" s="2">
        <f t="shared" si="45"/>
        <v>-3.5028417880502039E-2</v>
      </c>
      <c r="X79" s="27">
        <v>596063.38676104613</v>
      </c>
      <c r="Y79" s="27">
        <v>45594.559070534306</v>
      </c>
      <c r="Z79" s="27"/>
    </row>
    <row r="80" spans="1:26" x14ac:dyDescent="0.2">
      <c r="A80" s="16"/>
      <c r="B80" s="20">
        <f t="shared" si="41"/>
        <v>19</v>
      </c>
      <c r="C80" s="20">
        <f t="shared" si="42"/>
        <v>18</v>
      </c>
      <c r="D80" s="3" t="s">
        <v>34</v>
      </c>
      <c r="E80" s="10">
        <v>414961.96991116629</v>
      </c>
      <c r="F80" s="10">
        <v>400171.07273306249</v>
      </c>
      <c r="G80" s="10">
        <v>402349.46592652175</v>
      </c>
      <c r="H80" s="2">
        <f t="shared" si="37"/>
        <v>5.4436548313734345E-3</v>
      </c>
      <c r="I80" s="2">
        <f t="shared" si="46"/>
        <v>-3.0394361168433304E-2</v>
      </c>
      <c r="J80" s="9"/>
      <c r="K80" s="9"/>
      <c r="L80" s="1"/>
      <c r="M80" s="1"/>
      <c r="N80" s="1">
        <f t="shared" si="47"/>
        <v>1</v>
      </c>
      <c r="O80" s="1"/>
      <c r="P80" s="7"/>
      <c r="Q80" s="3" t="s">
        <v>34</v>
      </c>
      <c r="R80" s="10">
        <v>414961.96991116629</v>
      </c>
      <c r="S80" s="10">
        <v>400171.07273306249</v>
      </c>
      <c r="T80" s="10">
        <v>402349.46592652175</v>
      </c>
      <c r="U80" s="2">
        <f t="shared" si="44"/>
        <v>5.4436548313734345E-3</v>
      </c>
      <c r="V80" s="2">
        <f t="shared" si="45"/>
        <v>-3.0394361168433304E-2</v>
      </c>
      <c r="X80" s="27">
        <v>436392.20369599358</v>
      </c>
      <c r="Y80" s="27">
        <v>34042.737769471831</v>
      </c>
      <c r="Z80" s="27"/>
    </row>
    <row r="81" spans="1:26" x14ac:dyDescent="0.2">
      <c r="A81" s="16"/>
      <c r="B81" s="20">
        <f t="shared" si="41"/>
        <v>12</v>
      </c>
      <c r="C81" s="20">
        <f t="shared" si="42"/>
        <v>13</v>
      </c>
      <c r="D81" s="3" t="s">
        <v>36</v>
      </c>
      <c r="E81" s="10">
        <v>453056.44912860385</v>
      </c>
      <c r="F81" s="10">
        <v>424747.28779727471</v>
      </c>
      <c r="G81" s="10">
        <v>424302.24828712101</v>
      </c>
      <c r="H81" s="2">
        <f t="shared" si="37"/>
        <v>-1.0477748132581288E-3</v>
      </c>
      <c r="I81" s="2">
        <f t="shared" si="46"/>
        <v>-6.3467148291979636E-2</v>
      </c>
      <c r="J81" s="9"/>
      <c r="K81" s="9"/>
      <c r="L81" s="1"/>
      <c r="M81" s="1"/>
      <c r="N81" s="1">
        <f t="shared" si="47"/>
        <v>-1</v>
      </c>
      <c r="O81" s="1"/>
      <c r="P81" s="7"/>
      <c r="Q81" s="3" t="s">
        <v>36</v>
      </c>
      <c r="R81" s="10">
        <v>453056.44912860385</v>
      </c>
      <c r="S81" s="10">
        <v>424747.28779727471</v>
      </c>
      <c r="T81" s="10">
        <v>424302.24828712101</v>
      </c>
      <c r="U81" s="2">
        <f t="shared" si="44"/>
        <v>-1.0477748132581288E-3</v>
      </c>
      <c r="V81" s="2">
        <f t="shared" si="45"/>
        <v>-6.3467148291979636E-2</v>
      </c>
      <c r="X81" s="27">
        <v>453056.44912860385</v>
      </c>
      <c r="Y81" s="27">
        <v>28754.200841482845</v>
      </c>
      <c r="Z81" s="27"/>
    </row>
    <row r="82" spans="1:26" x14ac:dyDescent="0.2">
      <c r="A82" s="16"/>
      <c r="B82" s="20">
        <f t="shared" si="41"/>
        <v>16</v>
      </c>
      <c r="C82" s="20">
        <f t="shared" si="42"/>
        <v>21</v>
      </c>
      <c r="D82" s="3" t="s">
        <v>39</v>
      </c>
      <c r="E82" s="10">
        <v>423689.41380376153</v>
      </c>
      <c r="F82" s="10">
        <v>399729.38470579591</v>
      </c>
      <c r="G82" s="10">
        <v>394703.59342389653</v>
      </c>
      <c r="H82" s="2">
        <f t="shared" si="37"/>
        <v>-1.2572984309368151E-2</v>
      </c>
      <c r="I82" s="2">
        <f t="shared" si="46"/>
        <v>-6.8412897361863845E-2</v>
      </c>
      <c r="J82" s="9"/>
      <c r="K82" s="9"/>
      <c r="L82" s="1"/>
      <c r="M82" s="1"/>
      <c r="N82" s="1">
        <f t="shared" si="47"/>
        <v>-5</v>
      </c>
      <c r="O82" s="1"/>
      <c r="P82" s="7"/>
      <c r="Q82" s="3" t="s">
        <v>39</v>
      </c>
      <c r="R82" s="10">
        <v>423689.41380376153</v>
      </c>
      <c r="S82" s="10">
        <v>399729.38470579591</v>
      </c>
      <c r="T82" s="10">
        <v>394703.59342389653</v>
      </c>
      <c r="U82" s="2">
        <f t="shared" si="44"/>
        <v>-1.2572984309368151E-2</v>
      </c>
      <c r="V82" s="2">
        <f t="shared" si="45"/>
        <v>-6.8412897361863845E-2</v>
      </c>
      <c r="X82" s="27">
        <v>435791.83390418813</v>
      </c>
      <c r="Y82" s="27">
        <v>41088.240480291599</v>
      </c>
      <c r="Z82" s="27"/>
    </row>
    <row r="83" spans="1:26" x14ac:dyDescent="0.2">
      <c r="A83" s="16"/>
      <c r="B83" s="20">
        <f t="shared" si="41"/>
        <v>7</v>
      </c>
      <c r="C83" s="20">
        <f t="shared" si="42"/>
        <v>10</v>
      </c>
      <c r="D83" s="3" t="s">
        <v>43</v>
      </c>
      <c r="E83" s="10">
        <v>523525.77237576246</v>
      </c>
      <c r="F83" s="10">
        <v>459634.58967877325</v>
      </c>
      <c r="G83" s="10">
        <v>469902.1431071668</v>
      </c>
      <c r="H83" s="2">
        <f t="shared" si="37"/>
        <v>2.2338513373350022E-2</v>
      </c>
      <c r="I83" s="2">
        <f t="shared" si="46"/>
        <v>-0.10242786907175816</v>
      </c>
      <c r="J83" s="9"/>
      <c r="K83" s="9"/>
      <c r="L83" s="1"/>
      <c r="M83" s="1"/>
      <c r="N83" s="1">
        <f t="shared" si="47"/>
        <v>-3</v>
      </c>
      <c r="O83" s="1"/>
      <c r="P83" s="7"/>
      <c r="Q83" s="3" t="s">
        <v>43</v>
      </c>
      <c r="R83" s="10">
        <v>523525.77237576246</v>
      </c>
      <c r="S83" s="10">
        <v>459634.58967877325</v>
      </c>
      <c r="T83" s="10">
        <v>469902.1431071668</v>
      </c>
      <c r="U83" s="2">
        <f t="shared" si="44"/>
        <v>2.2338513373350022E-2</v>
      </c>
      <c r="V83" s="2">
        <f t="shared" si="45"/>
        <v>-0.10242786907175816</v>
      </c>
      <c r="X83" s="27">
        <v>529589.54422710778</v>
      </c>
      <c r="Y83" s="27">
        <v>59687.401119940972</v>
      </c>
      <c r="Z83" s="27"/>
    </row>
    <row r="84" spans="1:26" x14ac:dyDescent="0.2">
      <c r="A84" s="16"/>
      <c r="B84" s="17">
        <f t="shared" si="41"/>
        <v>2</v>
      </c>
      <c r="C84" s="17">
        <f t="shared" si="42"/>
        <v>2</v>
      </c>
      <c r="D84" s="3" t="s">
        <v>49</v>
      </c>
      <c r="E84" s="10">
        <v>664986.60868596192</v>
      </c>
      <c r="F84" s="10">
        <v>618133.23964627378</v>
      </c>
      <c r="G84" s="10">
        <v>610801.83312830317</v>
      </c>
      <c r="H84" s="2">
        <f t="shared" si="37"/>
        <v>-1.1860560228351469E-2</v>
      </c>
      <c r="I84" s="2">
        <f t="shared" si="46"/>
        <v>-8.1482506339082272E-2</v>
      </c>
      <c r="J84" s="1"/>
      <c r="K84" s="1"/>
      <c r="L84" s="1"/>
      <c r="M84" s="1"/>
      <c r="N84" s="1">
        <f t="shared" si="47"/>
        <v>0</v>
      </c>
      <c r="O84" s="1"/>
      <c r="P84" s="7"/>
      <c r="Q84" s="3" t="s">
        <v>49</v>
      </c>
      <c r="R84" s="10">
        <v>664986.60868596192</v>
      </c>
      <c r="S84" s="10">
        <v>618133.23964627378</v>
      </c>
      <c r="T84" s="10">
        <v>610801.83312830317</v>
      </c>
      <c r="U84" s="2">
        <f t="shared" si="44"/>
        <v>-1.1860560228351469E-2</v>
      </c>
      <c r="V84" s="2">
        <f t="shared" si="45"/>
        <v>-8.1482506339082272E-2</v>
      </c>
      <c r="X84" s="27">
        <v>675808.5601560456</v>
      </c>
      <c r="Y84" s="27">
        <v>65006.727027742425</v>
      </c>
      <c r="Z84" s="27"/>
    </row>
    <row r="85" spans="1:26" x14ac:dyDescent="0.2">
      <c r="A85" s="16"/>
      <c r="B85" s="21">
        <f t="shared" si="41"/>
        <v>10</v>
      </c>
      <c r="C85" s="17">
        <f t="shared" si="42"/>
        <v>12</v>
      </c>
      <c r="D85" s="3" t="s">
        <v>52</v>
      </c>
      <c r="E85" s="10">
        <v>469039.00213257689</v>
      </c>
      <c r="F85" s="10">
        <v>448978.71951596392</v>
      </c>
      <c r="G85" s="10">
        <v>445215.40228922712</v>
      </c>
      <c r="H85" s="2">
        <f t="shared" si="37"/>
        <v>-8.3819501084461123E-3</v>
      </c>
      <c r="I85" s="2">
        <f t="shared" si="46"/>
        <v>-5.0792364249094724E-2</v>
      </c>
      <c r="J85" s="9"/>
      <c r="K85" s="9"/>
      <c r="L85" s="1"/>
      <c r="M85" s="1"/>
      <c r="N85" s="1">
        <f t="shared" si="47"/>
        <v>-2</v>
      </c>
      <c r="O85" s="1"/>
      <c r="P85" s="7"/>
      <c r="Q85" s="3" t="s">
        <v>52</v>
      </c>
      <c r="R85" s="10">
        <v>469039.00213257689</v>
      </c>
      <c r="S85" s="10">
        <v>448978.71951596392</v>
      </c>
      <c r="T85" s="10">
        <v>445215.40228922712</v>
      </c>
      <c r="U85" s="2">
        <f t="shared" si="44"/>
        <v>-8.3819501084461123E-3</v>
      </c>
      <c r="V85" s="2">
        <f t="shared" si="45"/>
        <v>-5.0792364249094724E-2</v>
      </c>
      <c r="X85" s="27">
        <v>473918.1490182979</v>
      </c>
      <c r="Y85" s="27">
        <v>28702.746729070786</v>
      </c>
      <c r="Z85" s="27"/>
    </row>
    <row r="86" spans="1:26" x14ac:dyDescent="0.2">
      <c r="A86" s="16"/>
      <c r="B86" s="23"/>
      <c r="C86" s="24"/>
      <c r="D86" s="51" t="s">
        <v>113</v>
      </c>
      <c r="E86" s="52"/>
      <c r="F86" s="52"/>
      <c r="G86" s="52"/>
      <c r="H86" s="53"/>
      <c r="I86" s="53"/>
      <c r="J86" s="1">
        <f>COUNTIF(I67:I85,"&lt;0")</f>
        <v>17</v>
      </c>
      <c r="K86" s="1">
        <f>COUNT(I67:I85)</f>
        <v>19</v>
      </c>
      <c r="L86" s="1">
        <f>COUNTIF(Y67:Y85,"=0")</f>
        <v>1</v>
      </c>
      <c r="M86" s="1"/>
      <c r="N86" s="1"/>
      <c r="O86" s="1"/>
      <c r="P86" s="7"/>
      <c r="Q86" s="51" t="s">
        <v>113</v>
      </c>
      <c r="R86" s="52">
        <v>479380.54759072157</v>
      </c>
      <c r="S86" s="52">
        <v>452729.54668132955</v>
      </c>
      <c r="T86" s="52">
        <v>451827.77097774902</v>
      </c>
      <c r="U86" s="53">
        <f t="shared" si="44"/>
        <v>-1.9918640393383757E-3</v>
      </c>
      <c r="V86" s="53">
        <f t="shared" si="45"/>
        <v>-5.7475791939092469E-2</v>
      </c>
      <c r="X86" s="27">
        <v>482181.18339847954</v>
      </c>
      <c r="Y86" s="27">
        <v>30353.412420730514</v>
      </c>
      <c r="Z86" s="27"/>
    </row>
    <row r="87" spans="1:26" x14ac:dyDescent="0.2">
      <c r="A87" s="16"/>
      <c r="B87" s="20">
        <f t="shared" ref="B87:B100" si="48">RANK(E87,E$4:E$123)</f>
        <v>6</v>
      </c>
      <c r="C87" s="20">
        <f t="shared" ref="C87:C100" si="49">RANK(G87,G$4:G$123)</f>
        <v>4</v>
      </c>
      <c r="D87" s="3" t="s">
        <v>55</v>
      </c>
      <c r="E87" s="10">
        <v>527708.50515456055</v>
      </c>
      <c r="F87" s="10">
        <v>509637.44911271619</v>
      </c>
      <c r="G87" s="10">
        <v>545767.41555624316</v>
      </c>
      <c r="H87" s="2">
        <f t="shared" si="37"/>
        <v>7.0893468496927792E-2</v>
      </c>
      <c r="I87" s="2">
        <f t="shared" si="46"/>
        <v>3.4221374537811045E-2</v>
      </c>
      <c r="J87" s="9"/>
      <c r="K87" s="9"/>
      <c r="L87" s="1"/>
      <c r="M87" s="1"/>
      <c r="N87" s="1">
        <f t="shared" si="47"/>
        <v>2</v>
      </c>
      <c r="O87" s="1"/>
      <c r="P87" s="7"/>
      <c r="Q87" s="3" t="s">
        <v>55</v>
      </c>
      <c r="R87" s="10">
        <v>527708.50515456055</v>
      </c>
      <c r="S87" s="10">
        <v>509637.44911271619</v>
      </c>
      <c r="T87" s="10">
        <v>545767.41555624316</v>
      </c>
      <c r="U87" s="2">
        <f t="shared" si="44"/>
        <v>7.0893468496927792E-2</v>
      </c>
      <c r="V87" s="2">
        <f t="shared" si="45"/>
        <v>3.4221374537811045E-2</v>
      </c>
      <c r="X87" s="27">
        <v>546368.37907049677</v>
      </c>
      <c r="Y87" s="27">
        <v>600.96351425361354</v>
      </c>
      <c r="Z87" s="27"/>
    </row>
    <row r="88" spans="1:26" x14ac:dyDescent="0.2">
      <c r="A88" s="16"/>
      <c r="B88" s="20">
        <f t="shared" si="48"/>
        <v>24</v>
      </c>
      <c r="C88" s="20">
        <f t="shared" si="49"/>
        <v>14</v>
      </c>
      <c r="D88" s="3" t="s">
        <v>132</v>
      </c>
      <c r="E88" s="10">
        <v>390548.86220637872</v>
      </c>
      <c r="F88" s="10">
        <v>399679.41389925795</v>
      </c>
      <c r="G88" s="10">
        <v>416142.70429798687</v>
      </c>
      <c r="H88" s="2">
        <f t="shared" si="37"/>
        <v>4.1191239343837172E-2</v>
      </c>
      <c r="I88" s="2">
        <f t="shared" si="46"/>
        <v>6.5533008973621243E-2</v>
      </c>
      <c r="J88" s="9"/>
      <c r="K88" s="9"/>
      <c r="L88" s="1"/>
      <c r="M88" s="1"/>
      <c r="N88" s="1">
        <f t="shared" si="47"/>
        <v>10</v>
      </c>
      <c r="O88" s="1"/>
      <c r="P88" s="7"/>
      <c r="Q88" s="3" t="s">
        <v>132</v>
      </c>
      <c r="R88" s="10">
        <v>390548.86220637872</v>
      </c>
      <c r="S88" s="10">
        <v>399679.41389925795</v>
      </c>
      <c r="T88" s="10">
        <v>416142.70429798687</v>
      </c>
      <c r="U88" s="2">
        <f t="shared" si="44"/>
        <v>4.1191239343837172E-2</v>
      </c>
      <c r="V88" s="2">
        <f t="shared" si="45"/>
        <v>6.5533008973621243E-2</v>
      </c>
      <c r="X88" s="27">
        <v>454525.65001806297</v>
      </c>
      <c r="Y88" s="27">
        <v>38382.945720076095</v>
      </c>
      <c r="Z88" s="27"/>
    </row>
    <row r="89" spans="1:26" x14ac:dyDescent="0.2">
      <c r="A89" s="16"/>
      <c r="B89" s="20">
        <f t="shared" si="48"/>
        <v>22</v>
      </c>
      <c r="C89" s="20">
        <f t="shared" si="49"/>
        <v>19</v>
      </c>
      <c r="D89" s="3" t="s">
        <v>133</v>
      </c>
      <c r="E89" s="10">
        <v>399455.62764285103</v>
      </c>
      <c r="F89" s="10">
        <v>396948.99448329926</v>
      </c>
      <c r="G89" s="10">
        <v>398994.07806578703</v>
      </c>
      <c r="H89" s="2">
        <f t="shared" si="37"/>
        <v>5.1520059526786177E-3</v>
      </c>
      <c r="I89" s="2">
        <f t="shared" si="46"/>
        <v>-1.1554464253953345E-3</v>
      </c>
      <c r="J89" s="9"/>
      <c r="K89" s="9"/>
      <c r="L89" s="1"/>
      <c r="M89" s="1"/>
      <c r="N89" s="1">
        <f t="shared" si="47"/>
        <v>3</v>
      </c>
      <c r="O89" s="1"/>
      <c r="P89" s="7"/>
      <c r="Q89" s="3" t="s">
        <v>133</v>
      </c>
      <c r="R89" s="10">
        <v>399455.62764285103</v>
      </c>
      <c r="S89" s="10">
        <v>396948.99448329926</v>
      </c>
      <c r="T89" s="10">
        <v>398994.07806578703</v>
      </c>
      <c r="U89" s="2">
        <f t="shared" si="44"/>
        <v>5.1520059526786177E-3</v>
      </c>
      <c r="V89" s="2">
        <f t="shared" si="45"/>
        <v>-1.1554464253953345E-3</v>
      </c>
      <c r="X89" s="27">
        <v>411284.87378844409</v>
      </c>
      <c r="Y89" s="27">
        <v>12290.795722657058</v>
      </c>
      <c r="Z89" s="27"/>
    </row>
    <row r="90" spans="1:26" x14ac:dyDescent="0.2">
      <c r="A90" s="16"/>
      <c r="B90" s="17">
        <f t="shared" si="48"/>
        <v>31</v>
      </c>
      <c r="C90" s="17">
        <f t="shared" si="49"/>
        <v>34</v>
      </c>
      <c r="D90" s="3" t="s">
        <v>56</v>
      </c>
      <c r="E90" s="10">
        <v>375073.73410969792</v>
      </c>
      <c r="F90" s="10">
        <v>347212.41831498937</v>
      </c>
      <c r="G90" s="10">
        <v>348708.25953791756</v>
      </c>
      <c r="H90" s="2">
        <f t="shared" si="37"/>
        <v>4.3081443635786254E-3</v>
      </c>
      <c r="I90" s="2">
        <f t="shared" si="46"/>
        <v>-7.02941106616366E-2</v>
      </c>
      <c r="J90" s="9"/>
      <c r="K90" s="9"/>
      <c r="L90" s="1"/>
      <c r="M90" s="1"/>
      <c r="N90" s="1">
        <f t="shared" si="47"/>
        <v>-3</v>
      </c>
      <c r="O90" s="1"/>
      <c r="P90" s="7"/>
      <c r="Q90" s="3" t="s">
        <v>56</v>
      </c>
      <c r="R90" s="10">
        <v>375073.73410969792</v>
      </c>
      <c r="S90" s="10">
        <v>347212.41831498937</v>
      </c>
      <c r="T90" s="10">
        <v>348708.25953791756</v>
      </c>
      <c r="U90" s="2">
        <f t="shared" si="44"/>
        <v>4.3081443635786254E-3</v>
      </c>
      <c r="V90" s="2">
        <f t="shared" si="45"/>
        <v>-7.02941106616366E-2</v>
      </c>
      <c r="X90" s="27">
        <v>376135.99127221323</v>
      </c>
      <c r="Y90" s="27">
        <v>27427.731734295667</v>
      </c>
      <c r="Z90" s="27"/>
    </row>
    <row r="91" spans="1:26" x14ac:dyDescent="0.2">
      <c r="A91" s="16"/>
      <c r="B91" s="17">
        <f t="shared" si="48"/>
        <v>17</v>
      </c>
      <c r="C91" s="17">
        <f t="shared" si="49"/>
        <v>15</v>
      </c>
      <c r="D91" s="3" t="s">
        <v>58</v>
      </c>
      <c r="E91" s="10">
        <v>420507.95769667201</v>
      </c>
      <c r="F91" s="10">
        <v>401354.2760649072</v>
      </c>
      <c r="G91" s="10">
        <v>411728.30261819385</v>
      </c>
      <c r="H91" s="2">
        <f t="shared" si="37"/>
        <v>2.5847554571983622E-2</v>
      </c>
      <c r="I91" s="2">
        <f t="shared" si="46"/>
        <v>-2.0878689493936453E-2</v>
      </c>
      <c r="J91" s="9"/>
      <c r="K91" s="9"/>
      <c r="L91" s="1"/>
      <c r="M91" s="1"/>
      <c r="N91" s="1">
        <f t="shared" si="47"/>
        <v>2</v>
      </c>
      <c r="O91" s="1"/>
      <c r="P91" s="7"/>
      <c r="Q91" s="3" t="s">
        <v>58</v>
      </c>
      <c r="R91" s="10">
        <v>420507.95769667201</v>
      </c>
      <c r="S91" s="10">
        <v>401354.2760649072</v>
      </c>
      <c r="T91" s="10">
        <v>411728.30261819385</v>
      </c>
      <c r="U91" s="2">
        <f t="shared" si="44"/>
        <v>2.5847554571983622E-2</v>
      </c>
      <c r="V91" s="2">
        <f t="shared" si="45"/>
        <v>-2.0878689493936453E-2</v>
      </c>
      <c r="X91" s="27">
        <v>420507.95769667201</v>
      </c>
      <c r="Y91" s="27">
        <v>8779.6550784781575</v>
      </c>
      <c r="Z91" s="27"/>
    </row>
    <row r="92" spans="1:26" x14ac:dyDescent="0.2">
      <c r="A92" s="16"/>
      <c r="B92" s="20">
        <f t="shared" si="48"/>
        <v>27</v>
      </c>
      <c r="C92" s="20">
        <f t="shared" si="49"/>
        <v>26</v>
      </c>
      <c r="D92" s="3" t="s">
        <v>60</v>
      </c>
      <c r="E92" s="10">
        <v>385613.61104075378</v>
      </c>
      <c r="F92" s="10">
        <v>375773.09301760606</v>
      </c>
      <c r="G92" s="10">
        <v>368559.97769765509</v>
      </c>
      <c r="H92" s="2">
        <f t="shared" si="37"/>
        <v>-1.9195401304619275E-2</v>
      </c>
      <c r="I92" s="2">
        <f t="shared" si="46"/>
        <v>-4.4224666492118092E-2</v>
      </c>
      <c r="J92" s="9"/>
      <c r="K92" s="9"/>
      <c r="L92" s="1"/>
      <c r="M92" s="1"/>
      <c r="N92" s="1">
        <f t="shared" si="47"/>
        <v>1</v>
      </c>
      <c r="O92" s="1"/>
      <c r="P92" s="7"/>
      <c r="Q92" s="3" t="s">
        <v>60</v>
      </c>
      <c r="R92" s="10">
        <v>385613.61104075378</v>
      </c>
      <c r="S92" s="10">
        <v>375773.09301760606</v>
      </c>
      <c r="T92" s="10">
        <v>368559.97769765509</v>
      </c>
      <c r="U92" s="2">
        <f t="shared" si="44"/>
        <v>-1.9195401304619275E-2</v>
      </c>
      <c r="V92" s="2">
        <f t="shared" si="45"/>
        <v>-4.4224666492118092E-2</v>
      </c>
      <c r="X92" s="27">
        <v>386175.2385200581</v>
      </c>
      <c r="Y92" s="27">
        <v>17615.260822403012</v>
      </c>
      <c r="Z92" s="27"/>
    </row>
    <row r="93" spans="1:26" x14ac:dyDescent="0.2">
      <c r="A93" s="16"/>
      <c r="B93" s="17">
        <f t="shared" si="48"/>
        <v>83</v>
      </c>
      <c r="C93" s="17">
        <f t="shared" si="49"/>
        <v>81</v>
      </c>
      <c r="D93" s="3" t="s">
        <v>134</v>
      </c>
      <c r="E93" s="10">
        <v>233725.45488598733</v>
      </c>
      <c r="F93" s="10">
        <v>230647.34256339594</v>
      </c>
      <c r="G93" s="10">
        <v>232327.4599103517</v>
      </c>
      <c r="H93" s="2">
        <f t="shared" si="37"/>
        <v>7.2843559708213323E-3</v>
      </c>
      <c r="I93" s="2">
        <f t="shared" si="46"/>
        <v>-5.9813552456987606E-3</v>
      </c>
      <c r="J93" s="9"/>
      <c r="K93" s="9"/>
      <c r="L93" s="1"/>
      <c r="M93" s="1"/>
      <c r="N93" s="1">
        <f t="shared" si="47"/>
        <v>2</v>
      </c>
      <c r="O93" s="1"/>
      <c r="P93" s="7"/>
      <c r="Q93" s="3" t="s">
        <v>134</v>
      </c>
      <c r="R93" s="10">
        <v>233725.45488598733</v>
      </c>
      <c r="S93" s="10">
        <v>230647.34256339594</v>
      </c>
      <c r="T93" s="10">
        <v>232327.4599103517</v>
      </c>
      <c r="U93" s="2">
        <f t="shared" si="44"/>
        <v>7.2843559708213323E-3</v>
      </c>
      <c r="V93" s="2">
        <f t="shared" si="45"/>
        <v>-5.9813552456987606E-3</v>
      </c>
      <c r="X93" s="27">
        <v>245985.30787067759</v>
      </c>
      <c r="Y93" s="27">
        <v>13657.847960325889</v>
      </c>
      <c r="Z93" s="27"/>
    </row>
    <row r="94" spans="1:26" x14ac:dyDescent="0.2">
      <c r="A94" s="16"/>
      <c r="B94" s="20">
        <f t="shared" si="48"/>
        <v>29</v>
      </c>
      <c r="C94" s="20">
        <f t="shared" si="49"/>
        <v>33</v>
      </c>
      <c r="D94" s="3" t="s">
        <v>62</v>
      </c>
      <c r="E94" s="10">
        <v>380626.54570692376</v>
      </c>
      <c r="F94" s="10">
        <v>354485.77997825103</v>
      </c>
      <c r="G94" s="10">
        <v>357049.18926896015</v>
      </c>
      <c r="H94" s="2">
        <f t="shared" si="37"/>
        <v>7.2313458973345401E-3</v>
      </c>
      <c r="I94" s="2">
        <f t="shared" si="46"/>
        <v>-6.1943542046375755E-2</v>
      </c>
      <c r="J94" s="9"/>
      <c r="K94" s="9"/>
      <c r="L94" s="1"/>
      <c r="M94" s="1"/>
      <c r="N94" s="1">
        <f t="shared" si="47"/>
        <v>-4</v>
      </c>
      <c r="O94" s="1"/>
      <c r="P94" s="7"/>
      <c r="Q94" s="3" t="s">
        <v>62</v>
      </c>
      <c r="R94" s="10">
        <v>380626.54570692376</v>
      </c>
      <c r="S94" s="10">
        <v>354485.77997825103</v>
      </c>
      <c r="T94" s="10">
        <v>357049.18926896015</v>
      </c>
      <c r="U94" s="2">
        <f t="shared" si="44"/>
        <v>7.2313458973345401E-3</v>
      </c>
      <c r="V94" s="2">
        <f t="shared" si="45"/>
        <v>-6.1943542046375755E-2</v>
      </c>
      <c r="X94" s="27">
        <v>388427.08237292728</v>
      </c>
      <c r="Y94" s="27">
        <v>31377.89310396713</v>
      </c>
      <c r="Z94" s="27"/>
    </row>
    <row r="95" spans="1:26" x14ac:dyDescent="0.2">
      <c r="A95" s="16"/>
      <c r="B95" s="20">
        <f t="shared" si="48"/>
        <v>55</v>
      </c>
      <c r="C95" s="20">
        <f t="shared" si="49"/>
        <v>52</v>
      </c>
      <c r="D95" s="3" t="s">
        <v>63</v>
      </c>
      <c r="E95" s="10">
        <v>295312.73712869111</v>
      </c>
      <c r="F95" s="10">
        <v>288709.14432967326</v>
      </c>
      <c r="G95" s="10">
        <v>295968.87970697397</v>
      </c>
      <c r="H95" s="2">
        <f t="shared" si="37"/>
        <v>2.5145498574894232E-2</v>
      </c>
      <c r="I95" s="2">
        <f t="shared" si="46"/>
        <v>2.2218566820466634E-3</v>
      </c>
      <c r="J95" s="9"/>
      <c r="K95" s="9"/>
      <c r="L95" s="1"/>
      <c r="M95" s="1"/>
      <c r="N95" s="1">
        <f t="shared" si="47"/>
        <v>3</v>
      </c>
      <c r="O95" s="1"/>
      <c r="P95" s="7"/>
      <c r="Q95" s="3" t="s">
        <v>63</v>
      </c>
      <c r="R95" s="10">
        <v>295312.73712869111</v>
      </c>
      <c r="S95" s="10">
        <v>288709.14432967326</v>
      </c>
      <c r="T95" s="10">
        <v>295968.87970697397</v>
      </c>
      <c r="U95" s="2">
        <f t="shared" si="44"/>
        <v>2.5145498574894232E-2</v>
      </c>
      <c r="V95" s="2">
        <f t="shared" si="45"/>
        <v>2.2218566820466634E-3</v>
      </c>
      <c r="X95" s="27">
        <v>300355.19754233706</v>
      </c>
      <c r="Y95" s="27">
        <v>4386.3178353630938</v>
      </c>
      <c r="Z95" s="27"/>
    </row>
    <row r="96" spans="1:26" x14ac:dyDescent="0.2">
      <c r="A96" s="16"/>
      <c r="B96" s="20">
        <f t="shared" si="48"/>
        <v>54</v>
      </c>
      <c r="C96" s="20">
        <f t="shared" si="49"/>
        <v>58</v>
      </c>
      <c r="D96" s="3" t="s">
        <v>64</v>
      </c>
      <c r="E96" s="10">
        <v>300205.21792020829</v>
      </c>
      <c r="F96" s="10">
        <v>278127.14930984972</v>
      </c>
      <c r="G96" s="10">
        <v>270300.95455778664</v>
      </c>
      <c r="H96" s="2">
        <f t="shared" si="37"/>
        <v>-2.8138909744996665E-2</v>
      </c>
      <c r="I96" s="2">
        <f t="shared" si="46"/>
        <v>-9.9612736812489167E-2</v>
      </c>
      <c r="J96" s="9"/>
      <c r="K96" s="9"/>
      <c r="L96" s="1"/>
      <c r="M96" s="1"/>
      <c r="N96" s="1">
        <f t="shared" si="47"/>
        <v>-4</v>
      </c>
      <c r="O96" s="1"/>
      <c r="P96" s="7"/>
      <c r="Q96" s="3" t="s">
        <v>64</v>
      </c>
      <c r="R96" s="10">
        <v>300205.21792020829</v>
      </c>
      <c r="S96" s="10">
        <v>278127.14930984972</v>
      </c>
      <c r="T96" s="10">
        <v>270300.95455778664</v>
      </c>
      <c r="U96" s="2">
        <f t="shared" si="44"/>
        <v>-2.8138909744996665E-2</v>
      </c>
      <c r="V96" s="2">
        <f t="shared" si="45"/>
        <v>-9.9612736812489167E-2</v>
      </c>
      <c r="X96" s="27">
        <v>316254.92933870439</v>
      </c>
      <c r="Y96" s="27">
        <v>45953.97478091775</v>
      </c>
      <c r="Z96" s="27"/>
    </row>
    <row r="97" spans="1:26" x14ac:dyDescent="0.2">
      <c r="A97" s="16"/>
      <c r="B97" s="17">
        <f t="shared" si="48"/>
        <v>21</v>
      </c>
      <c r="C97" s="17">
        <f t="shared" si="49"/>
        <v>23</v>
      </c>
      <c r="D97" s="3" t="s">
        <v>65</v>
      </c>
      <c r="E97" s="10">
        <v>405140.74181713193</v>
      </c>
      <c r="F97" s="10">
        <v>381243.73617665312</v>
      </c>
      <c r="G97" s="10">
        <v>381371.17909845134</v>
      </c>
      <c r="H97" s="2">
        <f t="shared" si="37"/>
        <v>3.3428200834539901E-4</v>
      </c>
      <c r="I97" s="2">
        <f t="shared" si="46"/>
        <v>-5.8669889905590966E-2</v>
      </c>
      <c r="J97" s="9"/>
      <c r="K97" s="9"/>
      <c r="L97" s="1"/>
      <c r="M97" s="1"/>
      <c r="N97" s="1">
        <f t="shared" si="47"/>
        <v>-2</v>
      </c>
      <c r="O97" s="1"/>
      <c r="P97" s="7"/>
      <c r="Q97" s="3" t="s">
        <v>65</v>
      </c>
      <c r="R97" s="10">
        <v>405140.74181713193</v>
      </c>
      <c r="S97" s="10">
        <v>381243.73617665312</v>
      </c>
      <c r="T97" s="10">
        <v>381371.17909845134</v>
      </c>
      <c r="U97" s="2">
        <f t="shared" si="44"/>
        <v>3.3428200834539901E-4</v>
      </c>
      <c r="V97" s="2">
        <f t="shared" si="45"/>
        <v>-5.8669889905590966E-2</v>
      </c>
      <c r="X97" s="27">
        <v>405140.74181713193</v>
      </c>
      <c r="Y97" s="27">
        <v>23769.562718680594</v>
      </c>
      <c r="Z97" s="27"/>
    </row>
    <row r="98" spans="1:26" x14ac:dyDescent="0.2">
      <c r="A98" s="16"/>
      <c r="B98" s="17">
        <f t="shared" si="48"/>
        <v>25</v>
      </c>
      <c r="C98" s="17">
        <f t="shared" si="49"/>
        <v>32</v>
      </c>
      <c r="D98" s="3" t="s">
        <v>57</v>
      </c>
      <c r="E98" s="10">
        <v>390363.45909900032</v>
      </c>
      <c r="F98" s="10">
        <v>365094.20723191783</v>
      </c>
      <c r="G98" s="10">
        <v>361600.97578388528</v>
      </c>
      <c r="H98" s="2">
        <f t="shared" si="37"/>
        <v>-9.568027590789896E-3</v>
      </c>
      <c r="I98" s="2">
        <f t="shared" si="46"/>
        <v>-7.3681290204523409E-2</v>
      </c>
      <c r="J98" s="9"/>
      <c r="K98" s="9"/>
      <c r="L98" s="1"/>
      <c r="M98" s="1"/>
      <c r="N98" s="1">
        <f t="shared" si="47"/>
        <v>-7</v>
      </c>
      <c r="O98" s="1"/>
      <c r="P98" s="7"/>
      <c r="Q98" s="3" t="s">
        <v>57</v>
      </c>
      <c r="R98" s="10">
        <v>390363.45909900032</v>
      </c>
      <c r="S98" s="10">
        <v>365094.20723191783</v>
      </c>
      <c r="T98" s="10">
        <v>361600.97578388528</v>
      </c>
      <c r="U98" s="2">
        <f t="shared" si="44"/>
        <v>-9.568027590789896E-3</v>
      </c>
      <c r="V98" s="2">
        <f t="shared" si="45"/>
        <v>-7.3681290204523409E-2</v>
      </c>
      <c r="X98" s="27">
        <v>393178.7912262496</v>
      </c>
      <c r="Y98" s="27">
        <v>31577.815442364314</v>
      </c>
      <c r="Z98" s="27"/>
    </row>
    <row r="99" spans="1:26" x14ac:dyDescent="0.2">
      <c r="A99" s="16"/>
      <c r="B99" s="17">
        <f t="shared" si="48"/>
        <v>20</v>
      </c>
      <c r="C99" s="17">
        <f t="shared" si="49"/>
        <v>17</v>
      </c>
      <c r="D99" s="3" t="s">
        <v>59</v>
      </c>
      <c r="E99" s="10">
        <v>406513.57424434397</v>
      </c>
      <c r="F99" s="10">
        <v>398486.08085851063</v>
      </c>
      <c r="G99" s="10">
        <v>402767.39227345231</v>
      </c>
      <c r="H99" s="2">
        <f t="shared" si="37"/>
        <v>1.0743942186682842E-2</v>
      </c>
      <c r="I99" s="2">
        <f t="shared" si="46"/>
        <v>-9.2153920760341679E-3</v>
      </c>
      <c r="J99" s="9"/>
      <c r="K99" s="9"/>
      <c r="L99" s="1"/>
      <c r="M99" s="1"/>
      <c r="N99" s="1">
        <f t="shared" si="47"/>
        <v>3</v>
      </c>
      <c r="O99" s="1"/>
      <c r="P99" s="7"/>
      <c r="Q99" s="3" t="s">
        <v>59</v>
      </c>
      <c r="R99" s="10">
        <v>406513.57424434397</v>
      </c>
      <c r="S99" s="10">
        <v>398486.08085851063</v>
      </c>
      <c r="T99" s="10">
        <v>402767.39227345231</v>
      </c>
      <c r="U99" s="2">
        <f t="shared" si="44"/>
        <v>1.0743942186682842E-2</v>
      </c>
      <c r="V99" s="2">
        <f t="shared" si="45"/>
        <v>-9.2153920760341679E-3</v>
      </c>
      <c r="X99" s="27">
        <v>406513.57424434397</v>
      </c>
      <c r="Y99" s="27">
        <v>3746.1819708916591</v>
      </c>
      <c r="Z99" s="27"/>
    </row>
    <row r="100" spans="1:26" x14ac:dyDescent="0.2">
      <c r="A100" s="16"/>
      <c r="B100" s="21">
        <f t="shared" si="48"/>
        <v>41</v>
      </c>
      <c r="C100" s="21">
        <f t="shared" si="49"/>
        <v>42</v>
      </c>
      <c r="D100" s="3" t="s">
        <v>61</v>
      </c>
      <c r="E100" s="10">
        <v>343183.19524859329</v>
      </c>
      <c r="F100" s="10">
        <v>334656.43480982567</v>
      </c>
      <c r="G100" s="10">
        <v>331736.9135496844</v>
      </c>
      <c r="H100" s="2">
        <f t="shared" si="37"/>
        <v>-8.7239358233178743E-3</v>
      </c>
      <c r="I100" s="2">
        <f t="shared" si="46"/>
        <v>-3.3353269791131512E-2</v>
      </c>
      <c r="J100" s="9"/>
      <c r="K100" s="9"/>
      <c r="L100" s="1"/>
      <c r="M100" s="1"/>
      <c r="N100" s="1">
        <f t="shared" si="47"/>
        <v>-1</v>
      </c>
      <c r="O100" s="1"/>
      <c r="P100" s="7"/>
      <c r="Q100" s="3" t="s">
        <v>61</v>
      </c>
      <c r="R100" s="10">
        <v>343183.19524859329</v>
      </c>
      <c r="S100" s="10">
        <v>334656.43480982567</v>
      </c>
      <c r="T100" s="10">
        <v>331736.9135496844</v>
      </c>
      <c r="U100" s="2">
        <f t="shared" si="44"/>
        <v>-8.7239358233178743E-3</v>
      </c>
      <c r="V100" s="2">
        <f t="shared" si="45"/>
        <v>-3.3353269791131512E-2</v>
      </c>
      <c r="X100" s="27">
        <v>351097.3718521744</v>
      </c>
      <c r="Y100" s="27">
        <v>19360.458302490006</v>
      </c>
      <c r="Z100" s="27"/>
    </row>
    <row r="101" spans="1:26" x14ac:dyDescent="0.2">
      <c r="A101" s="16"/>
      <c r="B101" s="23"/>
      <c r="C101" s="24"/>
      <c r="D101" s="51" t="s">
        <v>3</v>
      </c>
      <c r="E101" s="52"/>
      <c r="F101" s="52"/>
      <c r="G101" s="52"/>
      <c r="H101" s="53"/>
      <c r="I101" s="53"/>
      <c r="J101" s="1">
        <f>COUNTIF(I87:I100,"&lt;0")</f>
        <v>11</v>
      </c>
      <c r="K101" s="1">
        <f>COUNT(I87:I100)</f>
        <v>14</v>
      </c>
      <c r="L101" s="1">
        <f>COUNTIF(Y87:Y100,"=0")</f>
        <v>0</v>
      </c>
      <c r="M101" s="1"/>
      <c r="N101" s="1"/>
      <c r="O101" s="1"/>
      <c r="P101" s="7"/>
      <c r="Q101" s="51" t="s">
        <v>3</v>
      </c>
      <c r="R101" s="52">
        <v>380764.47895809065</v>
      </c>
      <c r="S101" s="52">
        <v>366204.50803711027</v>
      </c>
      <c r="T101" s="52">
        <v>369206.73833853781</v>
      </c>
      <c r="U101" s="53">
        <f t="shared" si="44"/>
        <v>8.1982341438662232E-3</v>
      </c>
      <c r="V101" s="53">
        <f t="shared" si="45"/>
        <v>-3.0354041036545709E-2</v>
      </c>
      <c r="X101" s="27">
        <v>385006.82326796377</v>
      </c>
      <c r="Y101" s="27">
        <v>15800.084929425968</v>
      </c>
      <c r="Z101" s="27"/>
    </row>
    <row r="102" spans="1:26" x14ac:dyDescent="0.2">
      <c r="A102" s="16"/>
      <c r="B102" s="17">
        <f t="shared" ref="B102:B123" si="50">RANK(E102,E$4:E$123)</f>
        <v>59</v>
      </c>
      <c r="C102" s="20">
        <f t="shared" ref="C102:C123" si="51">RANK(G102,G$4:G$123)</f>
        <v>69</v>
      </c>
      <c r="D102" s="3" t="s">
        <v>76</v>
      </c>
      <c r="E102" s="10">
        <v>279835.28810568078</v>
      </c>
      <c r="F102" s="10">
        <v>245845.40807748315</v>
      </c>
      <c r="G102" s="10">
        <v>255051.7455503291</v>
      </c>
      <c r="H102" s="2">
        <f t="shared" si="37"/>
        <v>3.7447669024366581E-2</v>
      </c>
      <c r="I102" s="2">
        <f t="shared" si="46"/>
        <v>-8.8564750797233582E-2</v>
      </c>
      <c r="J102" s="9"/>
      <c r="K102" s="9"/>
      <c r="L102" s="1"/>
      <c r="M102" s="1"/>
      <c r="N102" s="1">
        <f t="shared" si="47"/>
        <v>-10</v>
      </c>
      <c r="O102" s="1"/>
      <c r="P102" s="7"/>
      <c r="Q102" s="3" t="s">
        <v>76</v>
      </c>
      <c r="R102" s="10">
        <v>279835.28810568078</v>
      </c>
      <c r="S102" s="10">
        <v>245845.40807748315</v>
      </c>
      <c r="T102" s="10">
        <v>255051.7455503291</v>
      </c>
      <c r="U102" s="2">
        <f t="shared" si="44"/>
        <v>3.7447669024366581E-2</v>
      </c>
      <c r="V102" s="2">
        <f t="shared" si="45"/>
        <v>-8.8564750797233582E-2</v>
      </c>
      <c r="X102" s="27">
        <v>300430.26624699164</v>
      </c>
      <c r="Y102" s="27">
        <v>45378.520696662541</v>
      </c>
      <c r="Z102" s="27"/>
    </row>
    <row r="103" spans="1:26" x14ac:dyDescent="0.2">
      <c r="A103" s="16"/>
      <c r="B103" s="20">
        <f t="shared" si="50"/>
        <v>84</v>
      </c>
      <c r="C103" s="20">
        <f t="shared" si="51"/>
        <v>76</v>
      </c>
      <c r="D103" s="3" t="s">
        <v>75</v>
      </c>
      <c r="E103" s="10">
        <v>232192.46525046116</v>
      </c>
      <c r="F103" s="10">
        <v>242692.01551137984</v>
      </c>
      <c r="G103" s="10">
        <v>243511.12158840374</v>
      </c>
      <c r="H103" s="2">
        <f t="shared" si="37"/>
        <v>3.375084570862219E-3</v>
      </c>
      <c r="I103" s="2">
        <f t="shared" si="46"/>
        <v>4.8746871806255143E-2</v>
      </c>
      <c r="J103" s="9"/>
      <c r="K103" s="9"/>
      <c r="L103" s="1"/>
      <c r="M103" s="1"/>
      <c r="N103" s="1">
        <f t="shared" si="47"/>
        <v>8</v>
      </c>
      <c r="O103" s="1"/>
      <c r="P103" s="7"/>
      <c r="Q103" s="3" t="s">
        <v>75</v>
      </c>
      <c r="R103" s="10">
        <v>232192.46525046116</v>
      </c>
      <c r="S103" s="10">
        <v>242692.01551137984</v>
      </c>
      <c r="T103" s="10">
        <v>243511.12158840374</v>
      </c>
      <c r="U103" s="2">
        <f t="shared" si="44"/>
        <v>3.375084570862219E-3</v>
      </c>
      <c r="V103" s="2">
        <f t="shared" si="45"/>
        <v>4.8746871806255143E-2</v>
      </c>
      <c r="X103" s="27">
        <v>258233.25173886828</v>
      </c>
      <c r="Y103" s="27">
        <v>14722.130150464538</v>
      </c>
      <c r="Z103" s="27"/>
    </row>
    <row r="104" spans="1:26" x14ac:dyDescent="0.2">
      <c r="A104" s="16"/>
      <c r="B104" s="20">
        <f t="shared" si="50"/>
        <v>76</v>
      </c>
      <c r="C104" s="20">
        <f t="shared" si="51"/>
        <v>78</v>
      </c>
      <c r="D104" s="3" t="s">
        <v>72</v>
      </c>
      <c r="E104" s="10">
        <v>242913.67832260323</v>
      </c>
      <c r="F104" s="10">
        <v>230765.91493178837</v>
      </c>
      <c r="G104" s="10">
        <v>234620.33463423245</v>
      </c>
      <c r="H104" s="2">
        <f t="shared" si="37"/>
        <v>1.6702725372520488E-2</v>
      </c>
      <c r="I104" s="2">
        <f t="shared" si="46"/>
        <v>-3.4141114430603414E-2</v>
      </c>
      <c r="J104" s="9"/>
      <c r="K104" s="9"/>
      <c r="L104" s="1"/>
      <c r="M104" s="1"/>
      <c r="N104" s="1">
        <f t="shared" si="47"/>
        <v>-2</v>
      </c>
      <c r="O104" s="1"/>
      <c r="P104" s="7"/>
      <c r="Q104" s="3" t="s">
        <v>72</v>
      </c>
      <c r="R104" s="10">
        <v>242913.67832260323</v>
      </c>
      <c r="S104" s="10">
        <v>230765.91493178837</v>
      </c>
      <c r="T104" s="10">
        <v>234620.33463423245</v>
      </c>
      <c r="U104" s="2">
        <f t="shared" si="44"/>
        <v>1.6702725372520488E-2</v>
      </c>
      <c r="V104" s="2">
        <f t="shared" si="45"/>
        <v>-3.4141114430603414E-2</v>
      </c>
      <c r="X104" s="27">
        <v>248322.01013531964</v>
      </c>
      <c r="Y104" s="27">
        <v>13701.675501087186</v>
      </c>
      <c r="Z104" s="27"/>
    </row>
    <row r="105" spans="1:26" x14ac:dyDescent="0.2">
      <c r="A105" s="16"/>
      <c r="B105" s="20">
        <f t="shared" si="50"/>
        <v>77</v>
      </c>
      <c r="C105" s="20">
        <f t="shared" si="51"/>
        <v>90</v>
      </c>
      <c r="D105" s="3" t="s">
        <v>73</v>
      </c>
      <c r="E105" s="10">
        <v>241341.6849714838</v>
      </c>
      <c r="F105" s="10">
        <v>211882.49412953117</v>
      </c>
      <c r="G105" s="10">
        <v>211788.40787481968</v>
      </c>
      <c r="H105" s="2">
        <f t="shared" si="37"/>
        <v>-4.4404921273943909E-4</v>
      </c>
      <c r="I105" s="2">
        <f t="shared" si="46"/>
        <v>-0.12245409283587316</v>
      </c>
      <c r="J105" s="9"/>
      <c r="K105" s="9"/>
      <c r="L105" s="1"/>
      <c r="M105" s="1"/>
      <c r="N105" s="1">
        <f t="shared" si="47"/>
        <v>-13</v>
      </c>
      <c r="O105" s="1"/>
      <c r="P105" s="7"/>
      <c r="Q105" s="3" t="s">
        <v>73</v>
      </c>
      <c r="R105" s="10">
        <v>241341.6849714838</v>
      </c>
      <c r="S105" s="10">
        <v>211882.49412953117</v>
      </c>
      <c r="T105" s="10">
        <v>211788.40787481968</v>
      </c>
      <c r="U105" s="2">
        <f t="shared" si="44"/>
        <v>-4.4404921273943909E-4</v>
      </c>
      <c r="V105" s="2">
        <f t="shared" si="45"/>
        <v>-0.12245409283587316</v>
      </c>
      <c r="X105" s="27">
        <v>254396.22251035619</v>
      </c>
      <c r="Y105" s="27">
        <v>42607.814635536517</v>
      </c>
      <c r="Z105" s="27"/>
    </row>
    <row r="106" spans="1:26" x14ac:dyDescent="0.2">
      <c r="A106" s="16"/>
      <c r="B106" s="20">
        <f t="shared" si="50"/>
        <v>87</v>
      </c>
      <c r="C106" s="20">
        <f t="shared" si="51"/>
        <v>72</v>
      </c>
      <c r="D106" s="3" t="s">
        <v>74</v>
      </c>
      <c r="E106" s="10">
        <v>230306.25713004684</v>
      </c>
      <c r="F106" s="10">
        <v>253323.95506251187</v>
      </c>
      <c r="G106" s="10">
        <v>252504.9069319331</v>
      </c>
      <c r="H106" s="2">
        <f t="shared" si="37"/>
        <v>-3.2332044175477082E-3</v>
      </c>
      <c r="I106" s="2">
        <f t="shared" si="46"/>
        <v>9.6387523632722516E-2</v>
      </c>
      <c r="J106" s="1"/>
      <c r="K106" s="1"/>
      <c r="L106" s="1"/>
      <c r="M106" s="1"/>
      <c r="N106" s="1">
        <f t="shared" si="47"/>
        <v>15</v>
      </c>
      <c r="P106" s="7"/>
      <c r="Q106" s="3" t="s">
        <v>74</v>
      </c>
      <c r="R106" s="10">
        <v>230306.25713004684</v>
      </c>
      <c r="S106" s="10">
        <v>253323.95506251187</v>
      </c>
      <c r="T106" s="10">
        <v>252504.9069319331</v>
      </c>
      <c r="U106" s="2">
        <f t="shared" si="44"/>
        <v>-3.2332044175477082E-3</v>
      </c>
      <c r="V106" s="2">
        <f t="shared" si="45"/>
        <v>9.6387523632722516E-2</v>
      </c>
      <c r="X106" s="27">
        <v>253323.95506251187</v>
      </c>
      <c r="Y106" s="27">
        <v>819.04813057876891</v>
      </c>
      <c r="Z106" s="27"/>
    </row>
    <row r="107" spans="1:26" x14ac:dyDescent="0.2">
      <c r="A107" s="16"/>
      <c r="B107" s="20">
        <f t="shared" si="50"/>
        <v>85</v>
      </c>
      <c r="C107" s="20">
        <f t="shared" si="51"/>
        <v>86</v>
      </c>
      <c r="D107" s="3" t="s">
        <v>86</v>
      </c>
      <c r="E107" s="10">
        <v>231592.15774739021</v>
      </c>
      <c r="F107" s="10">
        <v>214416.3382433074</v>
      </c>
      <c r="G107" s="10">
        <v>218669.1954478464</v>
      </c>
      <c r="H107" s="2">
        <f t="shared" si="37"/>
        <v>1.9834576223912048E-2</v>
      </c>
      <c r="I107" s="2">
        <f t="shared" si="46"/>
        <v>-5.5800517708546771E-2</v>
      </c>
      <c r="J107" s="9"/>
      <c r="K107" s="9"/>
      <c r="L107" s="1"/>
      <c r="M107" s="1"/>
      <c r="N107" s="1">
        <f t="shared" si="47"/>
        <v>-1</v>
      </c>
      <c r="O107" s="1"/>
      <c r="P107" s="7"/>
      <c r="Q107" s="3" t="s">
        <v>86</v>
      </c>
      <c r="R107" s="10">
        <v>231592.15774739021</v>
      </c>
      <c r="S107" s="10">
        <v>214416.3382433074</v>
      </c>
      <c r="T107" s="10">
        <v>218669.1954478464</v>
      </c>
      <c r="U107" s="2">
        <f t="shared" si="44"/>
        <v>1.9834576223912048E-2</v>
      </c>
      <c r="V107" s="2">
        <f t="shared" si="45"/>
        <v>-5.5800517708546771E-2</v>
      </c>
      <c r="X107" s="27">
        <v>231592.15774739021</v>
      </c>
      <c r="Y107" s="27">
        <v>12922.962299543811</v>
      </c>
      <c r="Z107" s="27"/>
    </row>
    <row r="108" spans="1:26" x14ac:dyDescent="0.2">
      <c r="A108" s="16"/>
      <c r="B108" s="20">
        <f t="shared" si="50"/>
        <v>58</v>
      </c>
      <c r="C108" s="20">
        <f t="shared" si="51"/>
        <v>71</v>
      </c>
      <c r="D108" s="3" t="s">
        <v>82</v>
      </c>
      <c r="E108" s="10">
        <v>286827.29283675336</v>
      </c>
      <c r="F108" s="10">
        <v>253190.25559856984</v>
      </c>
      <c r="G108" s="10">
        <v>253483.44234919679</v>
      </c>
      <c r="H108" s="2">
        <f t="shared" si="37"/>
        <v>1.1579701198760617E-3</v>
      </c>
      <c r="I108" s="2">
        <f t="shared" si="46"/>
        <v>-0.11625061952013782</v>
      </c>
      <c r="J108" s="9"/>
      <c r="K108" s="9"/>
      <c r="L108" s="1"/>
      <c r="M108" s="1"/>
      <c r="N108" s="1">
        <f t="shared" si="47"/>
        <v>-13</v>
      </c>
      <c r="O108" s="1"/>
      <c r="P108" s="7"/>
      <c r="Q108" s="3" t="s">
        <v>82</v>
      </c>
      <c r="R108" s="10">
        <v>286827.29283675336</v>
      </c>
      <c r="S108" s="10">
        <v>253190.25559856984</v>
      </c>
      <c r="T108" s="10">
        <v>253483.44234919679</v>
      </c>
      <c r="U108" s="2">
        <f t="shared" si="44"/>
        <v>1.1579701198760617E-3</v>
      </c>
      <c r="V108" s="2">
        <f t="shared" si="45"/>
        <v>-0.11625061952013782</v>
      </c>
      <c r="X108" s="27">
        <v>302416.18654113798</v>
      </c>
      <c r="Y108" s="27">
        <v>48932.744191941194</v>
      </c>
      <c r="Z108" s="27"/>
    </row>
    <row r="109" spans="1:26" x14ac:dyDescent="0.2">
      <c r="A109" s="16"/>
      <c r="B109" s="20">
        <f t="shared" si="50"/>
        <v>63</v>
      </c>
      <c r="C109" s="20">
        <f t="shared" si="51"/>
        <v>59</v>
      </c>
      <c r="D109" s="3" t="s">
        <v>71</v>
      </c>
      <c r="E109" s="10">
        <v>275656.30724922958</v>
      </c>
      <c r="F109" s="10">
        <v>268949.34351017413</v>
      </c>
      <c r="G109" s="10">
        <v>269159.06191405543</v>
      </c>
      <c r="H109" s="2">
        <f t="shared" si="37"/>
        <v>7.7976916078004166E-4</v>
      </c>
      <c r="I109" s="2">
        <f t="shared" si="46"/>
        <v>-2.3570094949069254E-2</v>
      </c>
      <c r="J109" s="9"/>
      <c r="K109" s="9"/>
      <c r="L109" s="1"/>
      <c r="M109" s="1"/>
      <c r="N109" s="1">
        <f t="shared" si="47"/>
        <v>4</v>
      </c>
      <c r="O109" s="1"/>
      <c r="P109" s="7"/>
      <c r="Q109" s="3" t="s">
        <v>71</v>
      </c>
      <c r="R109" s="10">
        <v>275656.30724922958</v>
      </c>
      <c r="S109" s="10">
        <v>268949.34351017413</v>
      </c>
      <c r="T109" s="10">
        <v>269159.06191405543</v>
      </c>
      <c r="U109" s="2">
        <f t="shared" si="44"/>
        <v>7.7976916078004166E-4</v>
      </c>
      <c r="V109" s="2">
        <f t="shared" si="45"/>
        <v>-2.3570094949069254E-2</v>
      </c>
      <c r="X109" s="27">
        <v>294941.22442723374</v>
      </c>
      <c r="Y109" s="27">
        <v>25782.162513178308</v>
      </c>
      <c r="Z109" s="27"/>
    </row>
    <row r="110" spans="1:26" x14ac:dyDescent="0.2">
      <c r="A110" s="16"/>
      <c r="B110" s="20">
        <f t="shared" si="50"/>
        <v>73</v>
      </c>
      <c r="C110" s="20">
        <f t="shared" si="51"/>
        <v>68</v>
      </c>
      <c r="D110" s="3" t="s">
        <v>81</v>
      </c>
      <c r="E110" s="10">
        <v>256734.81429260774</v>
      </c>
      <c r="F110" s="10">
        <v>258284.60159481913</v>
      </c>
      <c r="G110" s="10">
        <v>255431.93281291961</v>
      </c>
      <c r="H110" s="2">
        <f t="shared" si="37"/>
        <v>-1.1044672288960555E-2</v>
      </c>
      <c r="I110" s="2">
        <f t="shared" si="46"/>
        <v>-5.0748141940859526E-3</v>
      </c>
      <c r="J110" s="9"/>
      <c r="K110" s="9"/>
      <c r="L110" s="1"/>
      <c r="M110" s="1"/>
      <c r="N110" s="1">
        <f t="shared" si="47"/>
        <v>5</v>
      </c>
      <c r="O110" s="1"/>
      <c r="P110" s="7"/>
      <c r="Q110" s="3" t="s">
        <v>81</v>
      </c>
      <c r="R110" s="10">
        <v>256734.81429260774</v>
      </c>
      <c r="S110" s="10">
        <v>258284.60159481913</v>
      </c>
      <c r="T110" s="10">
        <v>255431.93281291961</v>
      </c>
      <c r="U110" s="2">
        <f t="shared" si="44"/>
        <v>-1.1044672288960555E-2</v>
      </c>
      <c r="V110" s="2">
        <f t="shared" si="45"/>
        <v>-5.0748141940859526E-3</v>
      </c>
      <c r="X110" s="27">
        <v>265036.24408000259</v>
      </c>
      <c r="Y110" s="27">
        <v>9604.3112670829869</v>
      </c>
      <c r="Z110" s="27"/>
    </row>
    <row r="111" spans="1:26" x14ac:dyDescent="0.2">
      <c r="A111" s="16"/>
      <c r="B111" s="20">
        <f t="shared" si="50"/>
        <v>80</v>
      </c>
      <c r="C111" s="20">
        <f t="shared" si="51"/>
        <v>91</v>
      </c>
      <c r="D111" s="3" t="s">
        <v>70</v>
      </c>
      <c r="E111" s="10">
        <v>236134.85421000677</v>
      </c>
      <c r="F111" s="10">
        <v>208971.77133275589</v>
      </c>
      <c r="G111" s="10">
        <v>211445.68581754356</v>
      </c>
      <c r="H111" s="2">
        <f t="shared" si="37"/>
        <v>1.1838510383530787E-2</v>
      </c>
      <c r="I111" s="2">
        <f t="shared" si="46"/>
        <v>-0.10455537567743334</v>
      </c>
      <c r="J111" s="9"/>
      <c r="K111" s="9"/>
      <c r="L111" s="1"/>
      <c r="M111" s="1"/>
      <c r="N111" s="1">
        <f t="shared" si="47"/>
        <v>-11</v>
      </c>
      <c r="O111" s="1"/>
      <c r="P111" s="7"/>
      <c r="Q111" s="3" t="s">
        <v>70</v>
      </c>
      <c r="R111" s="10">
        <v>236134.85421000677</v>
      </c>
      <c r="S111" s="10">
        <v>208971.77133275589</v>
      </c>
      <c r="T111" s="10">
        <v>211445.68581754356</v>
      </c>
      <c r="U111" s="2">
        <f t="shared" si="44"/>
        <v>1.1838510383530787E-2</v>
      </c>
      <c r="V111" s="2">
        <f t="shared" si="45"/>
        <v>-0.10455537567743334</v>
      </c>
      <c r="X111" s="27">
        <v>248977.29713089493</v>
      </c>
      <c r="Y111" s="27">
        <v>37531.611313351372</v>
      </c>
      <c r="Z111" s="27"/>
    </row>
    <row r="112" spans="1:26" x14ac:dyDescent="0.2">
      <c r="A112" s="16"/>
      <c r="B112" s="20">
        <f t="shared" si="50"/>
        <v>78</v>
      </c>
      <c r="C112" s="20">
        <f t="shared" si="51"/>
        <v>79</v>
      </c>
      <c r="D112" s="3" t="s">
        <v>84</v>
      </c>
      <c r="E112" s="10">
        <v>238880.48456079586</v>
      </c>
      <c r="F112" s="10">
        <v>224888.72851710973</v>
      </c>
      <c r="G112" s="10">
        <v>233180.47211020169</v>
      </c>
      <c r="H112" s="2">
        <f t="shared" si="37"/>
        <v>3.6870427645559367E-2</v>
      </c>
      <c r="I112" s="2">
        <f t="shared" si="46"/>
        <v>-2.386135669924716E-2</v>
      </c>
      <c r="J112" s="9"/>
      <c r="K112" s="9"/>
      <c r="L112" s="1"/>
      <c r="M112" s="1"/>
      <c r="N112" s="1">
        <f t="shared" si="47"/>
        <v>-1</v>
      </c>
      <c r="O112" s="1"/>
      <c r="P112" s="7"/>
      <c r="Q112" s="3" t="s">
        <v>84</v>
      </c>
      <c r="R112" s="10">
        <v>238880.48456079586</v>
      </c>
      <c r="S112" s="10">
        <v>224888.72851710973</v>
      </c>
      <c r="T112" s="10">
        <v>233180.47211020169</v>
      </c>
      <c r="U112" s="2">
        <f t="shared" si="44"/>
        <v>3.6870427645559367E-2</v>
      </c>
      <c r="V112" s="2">
        <f t="shared" si="45"/>
        <v>-2.386135669924716E-2</v>
      </c>
      <c r="X112" s="27">
        <v>238880.48456079586</v>
      </c>
      <c r="Y112" s="27">
        <v>5700.012450594164</v>
      </c>
      <c r="Z112" s="27"/>
    </row>
    <row r="113" spans="1:27" x14ac:dyDescent="0.2">
      <c r="A113" s="16"/>
      <c r="B113" s="20">
        <f t="shared" si="50"/>
        <v>101</v>
      </c>
      <c r="C113" s="20">
        <f t="shared" si="51"/>
        <v>102</v>
      </c>
      <c r="D113" s="3" t="s">
        <v>79</v>
      </c>
      <c r="E113" s="10">
        <v>179804.83956071464</v>
      </c>
      <c r="F113" s="10">
        <v>167276.62546922936</v>
      </c>
      <c r="G113" s="10">
        <v>171431.63007433715</v>
      </c>
      <c r="H113" s="2">
        <f t="shared" si="37"/>
        <v>2.4839122581846285E-2</v>
      </c>
      <c r="I113" s="2">
        <f t="shared" si="46"/>
        <v>-4.6568321002005697E-2</v>
      </c>
      <c r="J113" s="9"/>
      <c r="K113" s="9"/>
      <c r="L113" s="1"/>
      <c r="M113" s="1"/>
      <c r="N113" s="1">
        <f t="shared" si="47"/>
        <v>-1</v>
      </c>
      <c r="O113" s="1"/>
      <c r="P113" s="7"/>
      <c r="Q113" s="3" t="s">
        <v>79</v>
      </c>
      <c r="R113" s="10">
        <v>179804.83956071464</v>
      </c>
      <c r="S113" s="10">
        <v>167276.62546922936</v>
      </c>
      <c r="T113" s="10">
        <v>171431.63007433715</v>
      </c>
      <c r="U113" s="2">
        <f t="shared" si="44"/>
        <v>2.4839122581846285E-2</v>
      </c>
      <c r="V113" s="2">
        <f t="shared" si="45"/>
        <v>-4.6568321002005697E-2</v>
      </c>
      <c r="X113" s="27">
        <v>186435.30555736754</v>
      </c>
      <c r="Y113" s="27">
        <v>15003.675483030383</v>
      </c>
      <c r="Z113" s="27"/>
    </row>
    <row r="114" spans="1:27" x14ac:dyDescent="0.2">
      <c r="A114" s="16"/>
      <c r="B114" s="20">
        <f t="shared" si="50"/>
        <v>81</v>
      </c>
      <c r="C114" s="20">
        <f t="shared" si="51"/>
        <v>77</v>
      </c>
      <c r="D114" s="3" t="s">
        <v>67</v>
      </c>
      <c r="E114" s="10">
        <v>235698.81933943275</v>
      </c>
      <c r="F114" s="10">
        <v>235572.4172985889</v>
      </c>
      <c r="G114" s="10">
        <v>239642.62837168816</v>
      </c>
      <c r="H114" s="2">
        <f t="shared" si="37"/>
        <v>1.7277961145766296E-2</v>
      </c>
      <c r="I114" s="2">
        <f t="shared" si="46"/>
        <v>1.6732408941666721E-2</v>
      </c>
      <c r="J114" s="9"/>
      <c r="K114" s="9"/>
      <c r="L114" s="1"/>
      <c r="M114" s="1"/>
      <c r="N114" s="1">
        <f t="shared" si="47"/>
        <v>4</v>
      </c>
      <c r="O114" s="1"/>
      <c r="P114" s="7"/>
      <c r="Q114" s="3" t="s">
        <v>67</v>
      </c>
      <c r="R114" s="10">
        <v>235698.81933943275</v>
      </c>
      <c r="S114" s="10">
        <v>235572.4172985889</v>
      </c>
      <c r="T114" s="10">
        <v>239642.62837168816</v>
      </c>
      <c r="U114" s="2">
        <f t="shared" si="44"/>
        <v>1.7277961145766296E-2</v>
      </c>
      <c r="V114" s="2">
        <f t="shared" si="45"/>
        <v>1.6732408941666721E-2</v>
      </c>
      <c r="X114" s="27">
        <v>241727.0445065973</v>
      </c>
      <c r="Y114" s="27">
        <v>2084.4161349091446</v>
      </c>
      <c r="Z114" s="27"/>
    </row>
    <row r="115" spans="1:27" x14ac:dyDescent="0.2">
      <c r="A115" s="16"/>
      <c r="B115" s="20">
        <f t="shared" si="50"/>
        <v>30</v>
      </c>
      <c r="C115" s="20">
        <f t="shared" si="51"/>
        <v>48</v>
      </c>
      <c r="D115" s="3" t="s">
        <v>117</v>
      </c>
      <c r="E115" s="10">
        <v>377880.23354026821</v>
      </c>
      <c r="F115" s="10">
        <v>324698.10280652269</v>
      </c>
      <c r="G115" s="10">
        <v>311764.81122558023</v>
      </c>
      <c r="H115" s="2">
        <f t="shared" si="37"/>
        <v>-3.9831743607843029E-2</v>
      </c>
      <c r="I115" s="2">
        <f t="shared" si="46"/>
        <v>-0.17496396065829811</v>
      </c>
      <c r="J115" s="1"/>
      <c r="K115" s="1"/>
      <c r="L115" s="1"/>
      <c r="M115" s="1"/>
      <c r="N115" s="1">
        <f t="shared" si="47"/>
        <v>-18</v>
      </c>
      <c r="P115" s="7"/>
      <c r="Q115" s="3" t="s">
        <v>117</v>
      </c>
      <c r="R115" s="10">
        <v>377880.23354026821</v>
      </c>
      <c r="S115" s="10">
        <v>324698.10280652269</v>
      </c>
      <c r="T115" s="10">
        <v>311764.81122558023</v>
      </c>
      <c r="U115" s="2">
        <f t="shared" si="44"/>
        <v>-3.9831743607843029E-2</v>
      </c>
      <c r="V115" s="2">
        <f t="shared" si="45"/>
        <v>-0.17496396065829811</v>
      </c>
      <c r="X115" s="27">
        <v>377880.23354026821</v>
      </c>
      <c r="Y115" s="27">
        <v>66115.422314687981</v>
      </c>
      <c r="Z115" s="27"/>
    </row>
    <row r="116" spans="1:27" x14ac:dyDescent="0.2">
      <c r="A116" s="16"/>
      <c r="B116" s="20">
        <f t="shared" si="50"/>
        <v>51</v>
      </c>
      <c r="C116" s="20">
        <f t="shared" si="51"/>
        <v>50</v>
      </c>
      <c r="D116" s="3" t="s">
        <v>69</v>
      </c>
      <c r="E116" s="10">
        <v>305857.31896248972</v>
      </c>
      <c r="F116" s="10">
        <v>302689.51147893904</v>
      </c>
      <c r="G116" s="10">
        <v>298022.22204649565</v>
      </c>
      <c r="H116" s="2">
        <f t="shared" si="37"/>
        <v>-1.5419395966642657E-2</v>
      </c>
      <c r="I116" s="2">
        <f t="shared" si="46"/>
        <v>-2.5616836447045932E-2</v>
      </c>
      <c r="J116" s="9"/>
      <c r="K116" s="9"/>
      <c r="L116" s="1"/>
      <c r="M116" s="1"/>
      <c r="N116" s="1">
        <f t="shared" si="47"/>
        <v>1</v>
      </c>
      <c r="O116" s="1"/>
      <c r="P116" s="7"/>
      <c r="Q116" s="3" t="s">
        <v>69</v>
      </c>
      <c r="R116" s="10">
        <v>305857.31896248972</v>
      </c>
      <c r="S116" s="10">
        <v>302689.51147893904</v>
      </c>
      <c r="T116" s="10">
        <v>298022.22204649565</v>
      </c>
      <c r="U116" s="2">
        <f t="shared" si="44"/>
        <v>-1.5419395966642657E-2</v>
      </c>
      <c r="V116" s="2">
        <f t="shared" si="45"/>
        <v>-2.5616836447045932E-2</v>
      </c>
      <c r="X116" s="27">
        <v>310974.28027723986</v>
      </c>
      <c r="Y116" s="27">
        <v>12952.058230744209</v>
      </c>
      <c r="Z116" s="27"/>
    </row>
    <row r="117" spans="1:27" x14ac:dyDescent="0.2">
      <c r="A117" s="16"/>
      <c r="B117" s="17">
        <f t="shared" si="50"/>
        <v>103</v>
      </c>
      <c r="C117" s="17">
        <f t="shared" si="51"/>
        <v>103</v>
      </c>
      <c r="D117" s="3" t="s">
        <v>83</v>
      </c>
      <c r="E117" s="10">
        <v>176873.79699693256</v>
      </c>
      <c r="F117" s="10">
        <v>166270.37167845492</v>
      </c>
      <c r="G117" s="10">
        <v>169383.89881807819</v>
      </c>
      <c r="H117" s="2">
        <f t="shared" si="37"/>
        <v>1.8725688216084668E-2</v>
      </c>
      <c r="I117" s="2">
        <f t="shared" si="46"/>
        <v>-4.2346002098797464E-2</v>
      </c>
      <c r="J117" s="9"/>
      <c r="K117" s="9"/>
      <c r="L117" s="1"/>
      <c r="M117" s="1"/>
      <c r="N117" s="1">
        <f t="shared" si="47"/>
        <v>0</v>
      </c>
      <c r="O117" s="1"/>
      <c r="P117" s="7"/>
      <c r="Q117" s="3" t="s">
        <v>83</v>
      </c>
      <c r="R117" s="10">
        <v>176873.79699693256</v>
      </c>
      <c r="S117" s="10">
        <v>166270.37167845492</v>
      </c>
      <c r="T117" s="10">
        <v>169383.89881807819</v>
      </c>
      <c r="U117" s="2">
        <f t="shared" si="44"/>
        <v>1.8725688216084668E-2</v>
      </c>
      <c r="V117" s="2">
        <f t="shared" si="45"/>
        <v>-4.2346002098797464E-2</v>
      </c>
      <c r="X117" s="27">
        <v>181663.35678958963</v>
      </c>
      <c r="Y117" s="27">
        <v>12279.457971511438</v>
      </c>
      <c r="Z117" s="27"/>
    </row>
    <row r="118" spans="1:27" x14ac:dyDescent="0.2">
      <c r="A118" s="16"/>
      <c r="B118" s="20">
        <f t="shared" si="50"/>
        <v>100</v>
      </c>
      <c r="C118" s="20">
        <f t="shared" si="51"/>
        <v>106</v>
      </c>
      <c r="D118" s="3" t="s">
        <v>77</v>
      </c>
      <c r="E118" s="10">
        <v>180603.96715626388</v>
      </c>
      <c r="F118" s="10">
        <v>159614.82267500044</v>
      </c>
      <c r="G118" s="10">
        <v>159200.56193639108</v>
      </c>
      <c r="H118" s="2">
        <f t="shared" si="37"/>
        <v>-2.5953776201151912E-3</v>
      </c>
      <c r="I118" s="2">
        <f t="shared" si="46"/>
        <v>-0.11851016097201206</v>
      </c>
      <c r="J118" s="9"/>
      <c r="K118" s="9"/>
      <c r="L118" s="1"/>
      <c r="N118" s="1">
        <f t="shared" si="47"/>
        <v>-6</v>
      </c>
      <c r="O118" s="1"/>
      <c r="P118" s="7"/>
      <c r="Q118" s="3" t="s">
        <v>77</v>
      </c>
      <c r="R118" s="10">
        <v>180603.96715626388</v>
      </c>
      <c r="S118" s="10">
        <v>159614.82267500044</v>
      </c>
      <c r="T118" s="10">
        <v>159200.56193639108</v>
      </c>
      <c r="U118" s="2">
        <f t="shared" si="44"/>
        <v>-2.5953776201151912E-3</v>
      </c>
      <c r="V118" s="2">
        <f t="shared" si="45"/>
        <v>-0.11851016097201206</v>
      </c>
      <c r="X118" s="27">
        <v>188853.16742728176</v>
      </c>
      <c r="Y118" s="27">
        <v>29652.605490890681</v>
      </c>
      <c r="Z118" s="27"/>
    </row>
    <row r="119" spans="1:27" x14ac:dyDescent="0.2">
      <c r="A119" s="16"/>
      <c r="B119" s="20">
        <f t="shared" si="50"/>
        <v>98</v>
      </c>
      <c r="C119" s="20">
        <f t="shared" si="51"/>
        <v>94</v>
      </c>
      <c r="D119" s="3" t="s">
        <v>68</v>
      </c>
      <c r="E119" s="10">
        <v>199364.18421260957</v>
      </c>
      <c r="F119" s="10">
        <v>198865.3986506151</v>
      </c>
      <c r="G119" s="10">
        <v>201050.37417486138</v>
      </c>
      <c r="H119" s="2">
        <f t="shared" ref="H119:H123" si="52">+G119/F119*1-1</f>
        <v>1.0987208127066106E-2</v>
      </c>
      <c r="I119" s="2">
        <f t="shared" si="46"/>
        <v>8.4578379457245223E-3</v>
      </c>
      <c r="J119" s="9"/>
      <c r="K119" s="9"/>
      <c r="L119" s="1"/>
      <c r="M119" s="1"/>
      <c r="N119" s="1">
        <f t="shared" si="47"/>
        <v>4</v>
      </c>
      <c r="O119" s="1"/>
      <c r="P119" s="7"/>
      <c r="Q119" s="3" t="s">
        <v>68</v>
      </c>
      <c r="R119" s="10">
        <v>199364.18421260957</v>
      </c>
      <c r="S119" s="10">
        <v>198865.3986506151</v>
      </c>
      <c r="T119" s="10">
        <v>201050.37417486138</v>
      </c>
      <c r="U119" s="2">
        <f t="shared" si="44"/>
        <v>1.0987208127066106E-2</v>
      </c>
      <c r="V119" s="2">
        <f t="shared" si="45"/>
        <v>8.4578379457245223E-3</v>
      </c>
      <c r="X119" s="27">
        <v>207490.8034159528</v>
      </c>
      <c r="Y119" s="27">
        <v>6440.4292410914204</v>
      </c>
      <c r="Z119" s="27"/>
    </row>
    <row r="120" spans="1:27" x14ac:dyDescent="0.2">
      <c r="A120" s="16"/>
      <c r="B120" s="20">
        <f t="shared" si="50"/>
        <v>109</v>
      </c>
      <c r="C120" s="20">
        <f t="shared" si="51"/>
        <v>109</v>
      </c>
      <c r="D120" s="3" t="s">
        <v>66</v>
      </c>
      <c r="E120" s="10">
        <v>147646.87737736493</v>
      </c>
      <c r="F120" s="10">
        <v>140272.46930522122</v>
      </c>
      <c r="G120" s="10">
        <v>146614.06418143873</v>
      </c>
      <c r="H120" s="2">
        <f t="shared" si="52"/>
        <v>4.5209119848163004E-2</v>
      </c>
      <c r="I120" s="2">
        <f t="shared" si="46"/>
        <v>-6.9951577322320269E-3</v>
      </c>
      <c r="J120" s="9"/>
      <c r="K120" s="9"/>
      <c r="N120" s="1">
        <f t="shared" si="47"/>
        <v>0</v>
      </c>
      <c r="O120" s="1"/>
      <c r="P120" s="7"/>
      <c r="Q120" s="3" t="s">
        <v>66</v>
      </c>
      <c r="R120" s="10">
        <v>147646.87737736493</v>
      </c>
      <c r="S120" s="10">
        <v>140272.46930522122</v>
      </c>
      <c r="T120" s="10">
        <v>146614.06418143873</v>
      </c>
      <c r="U120" s="2">
        <f t="shared" si="44"/>
        <v>4.5209119848163004E-2</v>
      </c>
      <c r="V120" s="2">
        <f t="shared" si="45"/>
        <v>-6.9951577322320269E-3</v>
      </c>
      <c r="X120" s="27">
        <v>168487.54857568553</v>
      </c>
      <c r="Y120" s="27">
        <v>21873.4843942468</v>
      </c>
      <c r="Z120" s="27"/>
    </row>
    <row r="121" spans="1:27" x14ac:dyDescent="0.2">
      <c r="A121" s="16"/>
      <c r="B121" s="20">
        <f t="shared" si="50"/>
        <v>82</v>
      </c>
      <c r="C121" s="20">
        <f t="shared" si="51"/>
        <v>89</v>
      </c>
      <c r="D121" s="3" t="s">
        <v>85</v>
      </c>
      <c r="E121" s="10">
        <v>235628.09963449882</v>
      </c>
      <c r="F121" s="10">
        <v>204665.21752834585</v>
      </c>
      <c r="G121" s="10">
        <v>213834.73168286169</v>
      </c>
      <c r="H121" s="2">
        <f t="shared" si="52"/>
        <v>4.4802503645964498E-2</v>
      </c>
      <c r="I121" s="2">
        <f t="shared" si="46"/>
        <v>-9.2490530566781026E-2</v>
      </c>
      <c r="J121" s="9"/>
      <c r="K121" s="9"/>
      <c r="L121" s="1"/>
      <c r="M121" s="1"/>
      <c r="N121" s="1">
        <f t="shared" si="47"/>
        <v>-7</v>
      </c>
      <c r="O121" s="1"/>
      <c r="P121" s="7"/>
      <c r="Q121" s="3" t="s">
        <v>85</v>
      </c>
      <c r="R121" s="10">
        <v>235628.09963449882</v>
      </c>
      <c r="S121" s="10">
        <v>204665.21752834585</v>
      </c>
      <c r="T121" s="10">
        <v>213834.73168286169</v>
      </c>
      <c r="U121" s="2">
        <f t="shared" si="44"/>
        <v>4.4802503645964498E-2</v>
      </c>
      <c r="V121" s="2">
        <f t="shared" si="45"/>
        <v>-9.2490530566781026E-2</v>
      </c>
      <c r="X121" s="27">
        <v>237358.87893022026</v>
      </c>
      <c r="Y121" s="27">
        <v>23524.147247358575</v>
      </c>
      <c r="Z121" s="27"/>
    </row>
    <row r="122" spans="1:27" x14ac:dyDescent="0.2">
      <c r="A122" s="16"/>
      <c r="B122" s="20">
        <f t="shared" si="50"/>
        <v>37</v>
      </c>
      <c r="C122" s="20">
        <f t="shared" si="51"/>
        <v>36</v>
      </c>
      <c r="D122" s="3" t="s">
        <v>78</v>
      </c>
      <c r="E122" s="10">
        <v>356530.43020296859</v>
      </c>
      <c r="F122" s="10">
        <v>337763.01455973118</v>
      </c>
      <c r="G122" s="10">
        <v>338664.72295861575</v>
      </c>
      <c r="H122" s="2">
        <f t="shared" si="52"/>
        <v>2.6696481260979343E-3</v>
      </c>
      <c r="I122" s="2">
        <f t="shared" si="46"/>
        <v>-5.0109908526411395E-2</v>
      </c>
      <c r="J122" s="9"/>
      <c r="K122" s="9"/>
      <c r="L122" s="1"/>
      <c r="M122" s="1"/>
      <c r="N122" s="1">
        <f t="shared" si="47"/>
        <v>1</v>
      </c>
      <c r="O122" s="1"/>
      <c r="P122" s="7"/>
      <c r="Q122" s="3" t="s">
        <v>78</v>
      </c>
      <c r="R122" s="10">
        <v>356530.43020296859</v>
      </c>
      <c r="S122" s="10">
        <v>337763.01455973118</v>
      </c>
      <c r="T122" s="10">
        <v>338664.72295861575</v>
      </c>
      <c r="U122" s="2">
        <f t="shared" si="44"/>
        <v>2.6696481260979343E-3</v>
      </c>
      <c r="V122" s="2">
        <f t="shared" si="45"/>
        <v>-5.0109908526411395E-2</v>
      </c>
      <c r="X122" s="27">
        <v>388145.3987566132</v>
      </c>
      <c r="Y122" s="27">
        <v>49480.67579799745</v>
      </c>
      <c r="Z122" s="27"/>
    </row>
    <row r="123" spans="1:27" x14ac:dyDescent="0.2">
      <c r="A123" s="16"/>
      <c r="B123" s="23">
        <f t="shared" si="50"/>
        <v>68</v>
      </c>
      <c r="C123" s="20">
        <f t="shared" si="51"/>
        <v>74</v>
      </c>
      <c r="D123" s="3" t="s">
        <v>80</v>
      </c>
      <c r="E123" s="10">
        <v>265313.6540658577</v>
      </c>
      <c r="F123" s="10">
        <v>243510.77165427277</v>
      </c>
      <c r="G123" s="10">
        <v>249069.00072825071</v>
      </c>
      <c r="H123" s="2">
        <f t="shared" si="52"/>
        <v>2.2825393046141285E-2</v>
      </c>
      <c r="I123" s="2">
        <f t="shared" si="46"/>
        <v>-6.1228109027417932E-2</v>
      </c>
      <c r="J123" s="9"/>
      <c r="K123" s="9"/>
      <c r="L123" s="1"/>
      <c r="M123" s="1"/>
      <c r="N123" s="1">
        <f t="shared" si="47"/>
        <v>-6</v>
      </c>
      <c r="O123" s="1"/>
      <c r="P123" s="7"/>
      <c r="Q123" s="3" t="s">
        <v>80</v>
      </c>
      <c r="R123" s="10">
        <v>265313.6540658577</v>
      </c>
      <c r="S123" s="10">
        <v>243510.77165427277</v>
      </c>
      <c r="T123" s="10">
        <v>249069.00072825071</v>
      </c>
      <c r="U123" s="2">
        <f t="shared" si="44"/>
        <v>2.2825393046141285E-2</v>
      </c>
      <c r="V123" s="2">
        <f t="shared" si="45"/>
        <v>-6.1228109027417932E-2</v>
      </c>
      <c r="X123" s="27">
        <v>268038.43538181583</v>
      </c>
      <c r="Y123" s="27">
        <v>18969.434653565113</v>
      </c>
      <c r="Z123" s="27"/>
    </row>
    <row r="124" spans="1:27" x14ac:dyDescent="0.2">
      <c r="A124" s="16"/>
      <c r="B124" s="23"/>
      <c r="C124" s="24"/>
      <c r="D124" s="51" t="s">
        <v>4</v>
      </c>
      <c r="E124" s="52"/>
      <c r="F124" s="52"/>
      <c r="G124" s="52"/>
      <c r="H124" s="53"/>
      <c r="I124" s="53"/>
      <c r="J124" s="1">
        <f>COUNTIF(I102:I123,"&lt;0")</f>
        <v>18</v>
      </c>
      <c r="K124" s="1">
        <f>COUNT(I102:I123)</f>
        <v>22</v>
      </c>
      <c r="L124" s="1">
        <f>COUNTIF(Y102:Y123,"=0")</f>
        <v>0</v>
      </c>
      <c r="P124" s="7"/>
      <c r="Q124" s="51" t="s">
        <v>4</v>
      </c>
      <c r="R124" s="52">
        <v>249443.03759353567</v>
      </c>
      <c r="S124" s="52">
        <v>236530.94071941942</v>
      </c>
      <c r="T124" s="52">
        <v>237987.4923250601</v>
      </c>
      <c r="U124" s="53">
        <f t="shared" si="44"/>
        <v>6.1579749406590611E-3</v>
      </c>
      <c r="V124" s="53">
        <f t="shared" si="45"/>
        <v>-4.592449394054543E-2</v>
      </c>
      <c r="X124" s="27">
        <v>250070.09664492009</v>
      </c>
      <c r="Y124" s="27">
        <v>12082.604319859995</v>
      </c>
      <c r="Z124" s="27"/>
    </row>
    <row r="125" spans="1:27" x14ac:dyDescent="0.2">
      <c r="A125" s="16"/>
      <c r="B125" s="21"/>
      <c r="C125" s="21"/>
      <c r="D125" s="51" t="s">
        <v>114</v>
      </c>
      <c r="E125" s="52"/>
      <c r="F125" s="52"/>
      <c r="G125" s="52"/>
      <c r="H125" s="53"/>
      <c r="I125" s="53"/>
      <c r="J125" s="9"/>
      <c r="K125" s="9"/>
      <c r="N125" s="1"/>
      <c r="O125" s="1"/>
      <c r="Q125" s="51" t="s">
        <v>114</v>
      </c>
      <c r="R125" s="52">
        <v>375740.81167452742</v>
      </c>
      <c r="S125" s="52">
        <v>359701.94714210567</v>
      </c>
      <c r="T125" s="52">
        <v>361151.88524168252</v>
      </c>
      <c r="U125" s="53">
        <f t="shared" si="44"/>
        <v>4.0309431491736269E-3</v>
      </c>
      <c r="V125" s="53">
        <f t="shared" si="45"/>
        <v>-3.8827100968425121E-2</v>
      </c>
      <c r="X125" s="27">
        <v>378074.49086026038</v>
      </c>
      <c r="Y125" s="27">
        <v>16922.605618577858</v>
      </c>
    </row>
    <row r="126" spans="1:27" x14ac:dyDescent="0.2">
      <c r="C126" s="1"/>
      <c r="J126" s="4"/>
      <c r="K126" s="4"/>
    </row>
    <row r="127" spans="1:27" x14ac:dyDescent="0.2">
      <c r="C127" s="1">
        <f>MAX(C4:C124)</f>
        <v>111</v>
      </c>
      <c r="D127" s="26" t="s">
        <v>155</v>
      </c>
      <c r="N127" s="5"/>
      <c r="O127" s="5"/>
      <c r="X127" s="12"/>
      <c r="Y127" s="27">
        <f>COUNTIF(Y4:Y125,"=0")</f>
        <v>5</v>
      </c>
      <c r="Z127" s="26" t="s">
        <v>148</v>
      </c>
    </row>
    <row r="128" spans="1:27" x14ac:dyDescent="0.2">
      <c r="I128" s="6" t="s">
        <v>108</v>
      </c>
      <c r="J128">
        <f>SUM(J4:J127)</f>
        <v>92</v>
      </c>
      <c r="K128">
        <f>SUM(K4:K127)</f>
        <v>111</v>
      </c>
      <c r="L128">
        <f>SUM(L12:L124)</f>
        <v>5</v>
      </c>
      <c r="M128" s="26" t="s">
        <v>151</v>
      </c>
      <c r="AA128" s="26"/>
    </row>
    <row r="129" spans="5:13" x14ac:dyDescent="0.2">
      <c r="E129" s="26"/>
      <c r="G129" s="10"/>
      <c r="L129" s="26" t="s">
        <v>159</v>
      </c>
      <c r="M129" s="26" t="s">
        <v>149</v>
      </c>
    </row>
    <row r="130" spans="5:13" x14ac:dyDescent="0.2">
      <c r="E130" t="s">
        <v>103</v>
      </c>
      <c r="G130" s="10">
        <f>QUARTILE(G$4:G$123,1)</f>
        <v>225635.6599309397</v>
      </c>
      <c r="I130" s="5"/>
      <c r="J130" s="5"/>
      <c r="K130" s="5"/>
    </row>
    <row r="131" spans="5:13" x14ac:dyDescent="0.2">
      <c r="E131" t="s">
        <v>104</v>
      </c>
      <c r="G131" s="10">
        <f>QUARTILE(G$4:G$123,2)</f>
        <v>275233.87844851101</v>
      </c>
      <c r="I131" s="5"/>
      <c r="J131" s="5"/>
      <c r="K131" s="5"/>
    </row>
    <row r="132" spans="5:13" x14ac:dyDescent="0.2">
      <c r="E132" t="s">
        <v>105</v>
      </c>
      <c r="G132" s="10">
        <f>QUARTILE(G$4:G$123,3)</f>
        <v>365398.99386835925</v>
      </c>
      <c r="I132" s="5"/>
      <c r="J132" s="5"/>
      <c r="K132" s="5"/>
    </row>
    <row r="133" spans="5:13" x14ac:dyDescent="0.2">
      <c r="E133" s="26" t="s">
        <v>158</v>
      </c>
      <c r="G133" s="10">
        <f>QUARTILE(G$4:G$123,4)</f>
        <v>698398.91375694121</v>
      </c>
      <c r="I133" s="5"/>
      <c r="J133" s="5"/>
      <c r="K133" s="5"/>
    </row>
    <row r="135" spans="5:13" x14ac:dyDescent="0.2">
      <c r="G135" s="6" t="s">
        <v>107</v>
      </c>
      <c r="H135">
        <f>COUNTIF(H4:H123,"&gt;0")</f>
        <v>74</v>
      </c>
      <c r="I135">
        <f>COUNTIF(I4:I123,"&gt;0")</f>
        <v>19</v>
      </c>
    </row>
    <row r="136" spans="5:13" x14ac:dyDescent="0.2">
      <c r="G136" s="6" t="s">
        <v>108</v>
      </c>
      <c r="H136">
        <f>COUNTIF(H4:H123,"&lt;0")</f>
        <v>37</v>
      </c>
      <c r="I136">
        <f>COUNTIF(I4:I123,"&lt;0")</f>
        <v>92</v>
      </c>
    </row>
    <row r="137" spans="5:13" x14ac:dyDescent="0.2">
      <c r="G137" t="s">
        <v>109</v>
      </c>
      <c r="H137" s="4">
        <f>MAX(H4:H123)</f>
        <v>0.11278497616640726</v>
      </c>
      <c r="I137" s="4">
        <f>MAX(I4:I123)</f>
        <v>0.19973574713099906</v>
      </c>
      <c r="J137" s="4"/>
      <c r="K137" s="4"/>
    </row>
    <row r="138" spans="5:13" x14ac:dyDescent="0.2">
      <c r="G138" t="s">
        <v>110</v>
      </c>
      <c r="H138" s="4">
        <f>MIN(H4:H123)</f>
        <v>-3.9831743607843029E-2</v>
      </c>
      <c r="I138" s="4">
        <f>MIN(I4:I123)</f>
        <v>-0.17496396065829811</v>
      </c>
      <c r="J138" s="4"/>
      <c r="K138" s="4"/>
    </row>
    <row r="142" spans="5:13" x14ac:dyDescent="0.2">
      <c r="L142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Barbara Cotton</cp:lastModifiedBy>
  <cp:lastPrinted>2016-04-03T11:07:16Z</cp:lastPrinted>
  <dcterms:created xsi:type="dcterms:W3CDTF">2012-02-05T09:38:15Z</dcterms:created>
  <dcterms:modified xsi:type="dcterms:W3CDTF">2024-04-07T09:57:28Z</dcterms:modified>
</cp:coreProperties>
</file>