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E7660AFE-35B0-4952-9268-28CE5968C681}" xr6:coauthVersionLast="47" xr6:coauthVersionMax="47" xr10:uidLastSave="{00000000-0000-0000-0000-000000000000}"/>
  <bookViews>
    <workbookView xWindow="735" yWindow="825" windowWidth="1656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I38" i="1" l="1"/>
  <c r="H37" i="1" l="1"/>
  <c r="I37" i="1"/>
  <c r="H15" i="1"/>
  <c r="I15" i="1"/>
  <c r="O41" i="1" l="1"/>
  <c r="H38" i="1" l="1"/>
  <c r="I28" i="1" l="1"/>
  <c r="H28" i="1"/>
  <c r="C9" i="1"/>
  <c r="B9" i="1"/>
  <c r="I17" i="1"/>
  <c r="H17" i="1"/>
  <c r="C30" i="1"/>
  <c r="B30" i="1"/>
  <c r="I13" i="1"/>
  <c r="H13" i="1"/>
  <c r="C10" i="1"/>
  <c r="B10" i="1"/>
  <c r="I36" i="1"/>
  <c r="H36" i="1"/>
  <c r="C17" i="1"/>
  <c r="B17" i="1"/>
  <c r="I30" i="1"/>
  <c r="H30" i="1"/>
  <c r="C6" i="1"/>
  <c r="B6" i="1"/>
  <c r="I14" i="1"/>
  <c r="H14" i="1"/>
  <c r="C33" i="1"/>
  <c r="B33" i="1"/>
  <c r="I33" i="1"/>
  <c r="H33" i="1"/>
  <c r="C19" i="1"/>
  <c r="B19" i="1"/>
  <c r="I6" i="1"/>
  <c r="H6" i="1"/>
  <c r="C23" i="1"/>
  <c r="B23" i="1"/>
  <c r="I29" i="1"/>
  <c r="H29" i="1"/>
  <c r="C20" i="1"/>
  <c r="B20" i="1"/>
  <c r="I10" i="1"/>
  <c r="H10" i="1"/>
  <c r="C16" i="1"/>
  <c r="B16" i="1"/>
  <c r="C29" i="1"/>
  <c r="B29" i="1"/>
  <c r="I27" i="1"/>
  <c r="H27" i="1"/>
  <c r="C13" i="1"/>
  <c r="B13" i="1"/>
  <c r="I12" i="1"/>
  <c r="H12" i="1"/>
  <c r="C8" i="1"/>
  <c r="B8" i="1"/>
  <c r="I34" i="1"/>
  <c r="H34" i="1"/>
  <c r="C18" i="1"/>
  <c r="B18" i="1"/>
  <c r="I21" i="1"/>
  <c r="H21" i="1"/>
  <c r="C24" i="1"/>
  <c r="B24" i="1"/>
  <c r="I8" i="1"/>
  <c r="H8" i="1"/>
  <c r="C7" i="1"/>
  <c r="B7" i="1"/>
  <c r="I9" i="1"/>
  <c r="H9" i="1"/>
  <c r="C32" i="1"/>
  <c r="B32" i="1"/>
  <c r="I23" i="1"/>
  <c r="H23" i="1"/>
  <c r="C22" i="1"/>
  <c r="B22" i="1"/>
  <c r="I26" i="1"/>
  <c r="H26" i="1"/>
  <c r="C35" i="1"/>
  <c r="B35" i="1"/>
  <c r="I7" i="1"/>
  <c r="H7" i="1"/>
  <c r="C21" i="1"/>
  <c r="B21" i="1"/>
  <c r="I5" i="1"/>
  <c r="H5" i="1"/>
  <c r="C5" i="1"/>
  <c r="B5" i="1"/>
  <c r="I32" i="1"/>
  <c r="H32" i="1"/>
  <c r="C15" i="1"/>
  <c r="B15" i="1"/>
  <c r="I31" i="1"/>
  <c r="H31" i="1"/>
  <c r="C36" i="1"/>
  <c r="B36" i="1"/>
  <c r="C27" i="1"/>
  <c r="B27" i="1"/>
  <c r="I11" i="1"/>
  <c r="H11" i="1"/>
  <c r="C37" i="1"/>
  <c r="B37" i="1"/>
  <c r="I16" i="1"/>
  <c r="H16" i="1"/>
  <c r="C26" i="1"/>
  <c r="B26" i="1"/>
  <c r="I18" i="1"/>
  <c r="H18" i="1"/>
  <c r="C34" i="1"/>
  <c r="B34" i="1"/>
  <c r="I22" i="1"/>
  <c r="H22" i="1"/>
  <c r="C11" i="1"/>
  <c r="B11" i="1"/>
  <c r="I35" i="1"/>
  <c r="H35" i="1"/>
  <c r="C25" i="1"/>
  <c r="B25" i="1"/>
  <c r="I19" i="1"/>
  <c r="H19" i="1"/>
  <c r="C28" i="1"/>
  <c r="B28" i="1"/>
  <c r="I25" i="1"/>
  <c r="H25" i="1"/>
  <c r="C31" i="1"/>
  <c r="B31" i="1"/>
  <c r="I24" i="1"/>
  <c r="H24" i="1"/>
  <c r="C12" i="1"/>
  <c r="B12" i="1"/>
  <c r="I20" i="1"/>
  <c r="H20" i="1"/>
  <c r="C14" i="1"/>
  <c r="B14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<sst xmlns="http://schemas.openxmlformats.org/spreadsheetml/2006/main" count="91" uniqueCount="90">
  <si>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</si>
  <si>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</si>
  <si>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</si>
  <si>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</si>
  <si>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</si>
  <si>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</si>
  <si>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</si>
  <si>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</si>
  <si>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</si>
  <si>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</si>
  <si>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</si>
  <si>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</si>
  <si>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</si>
  <si>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</si>
  <si>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</si>
  <si>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</si>
  <si>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</si>
  <si>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</si>
  <si>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</si>
  <si>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</si>
  <si>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</si>
  <si>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</si>
  <si>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</si>
  <si>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</si>
  <si>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</si>
  <si>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</si>
  <si>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</si>
  <si>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</si>
  <si>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</si>
  <si>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</si>
  <si>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</si>
  <si>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</si>
  <si>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</si>
  <si>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</si>
  <si>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</si>
  <si>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</si>
  <si>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</si>
  <si>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</si>
  <si>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</si>
  <si>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</si>
  <si>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</si>
  <si>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</si>
  <si>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</si>
  <si>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</si>
  <si>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</si>
  <si>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</si>
  <si>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</si>
  <si>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</si>
  <si>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</si>
  <si>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</si>
  <si>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</si>
  <si>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</si>
  <si>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</si>
  <si>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</si>
  <si>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</si>
  <si>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</si>
  <si>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</si>
  <si>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</si>
  <si>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</si>
  <si>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</si>
  <si>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</si>
  <si>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</si>
  <si>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</si>
  <si>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</si>
  <si>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</si>
  <si>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</si>
  <si>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</si>
  <si>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</si>
  <si>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</si>
  <si>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</si>
  <si>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</si>
  <si>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</si>
  <si>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</si>
  <si>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</si>
  <si>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</si>
  <si>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</si>
  <si>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</si>
  <si>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</si>
  <si>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</si>
  <si>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</si>
  <si>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</si>
  <si>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</si>
  <si>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</si>
  <si>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</si>
  <si>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</si>
  <si>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</si>
  <si>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</si>
  <si>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Annual</t>
  </si>
  <si>
    <t>Monthly</t>
  </si>
  <si>
    <t>(From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</si>
</sst>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hair">
        <color auto="1"/>
      </right>
      <top/>
      <bottom/>
      <diagonal/>
    </border>
    <border>
      <left style="hair">
        <color rgb="FFC0C0C0"/>
      </left>
      <right style="hair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165" fontId="10" fillId="0" borderId="10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8" xfId="0" applyFont="1" applyBorder="1"/>
    <xf numFmtId="165" fontId="10" fillId="0" borderId="9" xfId="0" applyNumberFormat="1" applyFont="1" applyBorder="1"/>
    <xf numFmtId="164" fontId="10" fillId="0" borderId="11" xfId="0" applyNumberFormat="1" applyFont="1" applyBorder="1"/>
    <xf numFmtId="164" fontId="10" fillId="0" borderId="12" xfId="0" applyNumberFormat="1" applyFont="1" applyBorder="1"/>
    <xf numFmtId="164" fontId="11" fillId="0" borderId="15" xfId="1" applyNumberFormat="1" applyFont="1" applyBorder="1"/>
    <xf numFmtId="164" fontId="11" fillId="0" borderId="14" xfId="1" applyNumberFormat="1" applyFont="1" applyBorder="1"/>
    <xf numFmtId="0" fontId="11" fillId="0" borderId="16" xfId="0" applyFont="1" applyBorder="1"/>
    <xf numFmtId="165" fontId="11" fillId="0" borderId="16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11" fillId="3" borderId="0" xfId="0" applyFont="1" applyFill="1"/>
    <xf numFmtId="165" fontId="11" fillId="3" borderId="0" xfId="0" applyNumberFormat="1" applyFont="1" applyFill="1"/>
    <xf numFmtId="165" fontId="11" fillId="0" borderId="17" xfId="0" applyNumberFormat="1" applyFont="1" applyBorder="1"/>
    <xf numFmtId="165" fontId="11" fillId="3" borderId="17" xfId="0" applyNumberFormat="1" applyFont="1" applyFill="1" applyBorder="1"/>
    <xf numFmtId="164" fontId="11" fillId="3" borderId="0" xfId="0" applyNumberFormat="1" applyFont="1" applyFill="1"/>
    <xf numFmtId="0" fontId="10" fillId="0" borderId="13" xfId="0" applyFont="1" applyBorder="1"/>
    <xf numFmtId="0" fontId="10" fillId="0" borderId="9" xfId="0" applyFont="1" applyBorder="1"/>
    <xf numFmtId="0" fontId="10" fillId="0" borderId="10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BBD8E5"/>
      <color rgb="FFEAEAEA"/>
      <color rgb="FFCCFFFF"/>
      <color rgb="FFD6EDF6"/>
      <color rgb="FFE3008C"/>
      <color rgb="FFB3DFED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8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5" width="12" bestFit="1" customWidth="1"/>
    <col min="6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  <col min="17" max="17" width="10.140625" bestFit="1" customWidth="1"/>
  </cols>
  <sheetData>
    <row r="1" spans="2:20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20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20" x14ac:dyDescent="0.2">
      <c r="B3" s="1"/>
      <c r="C3" s="1"/>
      <c r="D3" s="1"/>
      <c r="E3" s="1"/>
      <c r="F3" s="1"/>
      <c r="G3" s="1"/>
      <c r="H3" s="1"/>
      <c r="I3" s="1"/>
      <c r="J3" s="1"/>
    </row>
    <row r="4" spans="2:20" ht="35.25" customHeight="1" x14ac:dyDescent="0.3">
      <c r="B4" s="38" t="s">
        <v>49</v>
      </c>
      <c r="C4" s="39" t="s">
        <v>50</v>
      </c>
      <c r="D4" s="40" t="s">
        <v>51</v>
      </c>
      <c r="E4" s="41">
        <v>44958</v>
      </c>
      <c r="F4" s="41">
        <v>45292</v>
      </c>
      <c r="G4" s="42">
        <v>45323</v>
      </c>
      <c r="H4" s="43" t="s">
        <v>41</v>
      </c>
      <c r="I4" s="44" t="s">
        <v>42</v>
      </c>
      <c r="L4" s="35"/>
      <c r="M4" s="35"/>
      <c r="N4" s="58" t="s">
        <v>37</v>
      </c>
      <c r="O4" s="59" t="s">
        <v>86</v>
      </c>
    </row>
    <row r="5" spans="2:20" ht="15" x14ac:dyDescent="0.3">
      <c r="B5" s="60">
        <f t="shared" ref="B5:B37" si="0">RANK(E5,E$5:E$37)</f>
        <v>1</v>
      </c>
      <c r="C5" s="60">
        <f t="shared" ref="C5:C37" si="1">RANK(G5,G$5:G$37)</f>
        <v>1</v>
      </c>
      <c r="D5" s="46" t="s">
        <v>79</v>
      </c>
      <c r="E5" s="48">
        <v>2196939.6690816167</v>
      </c>
      <c r="F5" s="48">
        <v>1785492.921325383</v>
      </c>
      <c r="G5" s="49">
        <v>1876881.3660586411</v>
      </c>
      <c r="H5" s="47">
        <f t="shared" ref="H5:H37" si="2">+G5/F5-1</f>
        <v>5.1183874011340169E-2</v>
      </c>
      <c r="I5" s="47">
        <f t="shared" ref="I5:I37" si="3">+G5/E5-1</f>
        <v>-0.14568370152684673</v>
      </c>
      <c r="K5" s="51"/>
      <c r="L5" s="55"/>
      <c r="M5" s="56"/>
      <c r="N5" s="56">
        <v>2428163.1095405556</v>
      </c>
      <c r="O5" s="56">
        <v>551281.74348191451</v>
      </c>
      <c r="Q5" s="53"/>
      <c r="S5" s="56"/>
      <c r="T5" s="56"/>
    </row>
    <row r="6" spans="2:20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1897692.7863105542</v>
      </c>
      <c r="F6" s="48">
        <v>1390445.1040922899</v>
      </c>
      <c r="G6" s="49">
        <v>1248675.0607221567</v>
      </c>
      <c r="H6" s="47">
        <f t="shared" si="2"/>
        <v>-0.10196018739098911</v>
      </c>
      <c r="I6" s="47">
        <f t="shared" si="3"/>
        <v>-0.34200357943616433</v>
      </c>
      <c r="K6" s="50"/>
      <c r="L6" s="55"/>
      <c r="M6" s="56"/>
      <c r="N6" s="56">
        <v>2275844.7619451126</v>
      </c>
      <c r="O6" s="56">
        <v>1027169.7012229559</v>
      </c>
      <c r="Q6" s="53"/>
      <c r="S6" s="56"/>
      <c r="T6" s="56"/>
    </row>
    <row r="7" spans="2:20" ht="15" x14ac:dyDescent="0.3">
      <c r="B7" s="60">
        <f t="shared" si="0"/>
        <v>4</v>
      </c>
      <c r="C7" s="60">
        <f t="shared" si="1"/>
        <v>3</v>
      </c>
      <c r="D7" s="60" t="s">
        <v>81</v>
      </c>
      <c r="E7" s="48">
        <v>1098779.0701406582</v>
      </c>
      <c r="F7" s="48">
        <v>900766.4180559871</v>
      </c>
      <c r="G7" s="48">
        <v>1015799.8962151529</v>
      </c>
      <c r="H7" s="64">
        <f t="shared" si="2"/>
        <v>0.12770622422561928</v>
      </c>
      <c r="I7" s="65">
        <f t="shared" si="3"/>
        <v>-7.5519434416313369E-2</v>
      </c>
      <c r="K7" s="50"/>
      <c r="L7" s="55"/>
      <c r="M7" s="56"/>
      <c r="N7" s="56">
        <v>1363248.2454302134</v>
      </c>
      <c r="O7" s="56">
        <v>347448.34921506047</v>
      </c>
      <c r="Q7" s="53"/>
      <c r="S7" s="56"/>
      <c r="T7" s="56"/>
    </row>
    <row r="8" spans="2:20" ht="15" x14ac:dyDescent="0.3">
      <c r="B8" s="60">
        <f t="shared" si="0"/>
        <v>3</v>
      </c>
      <c r="C8" s="60">
        <f t="shared" si="1"/>
        <v>4</v>
      </c>
      <c r="D8" s="46" t="s">
        <v>53</v>
      </c>
      <c r="E8" s="48">
        <v>1176653.5317165938</v>
      </c>
      <c r="F8" s="48">
        <v>1053604.6559153281</v>
      </c>
      <c r="G8" s="49">
        <v>992255.20735137595</v>
      </c>
      <c r="H8" s="47">
        <f t="shared" si="2"/>
        <v>-5.8228148688897252E-2</v>
      </c>
      <c r="I8" s="47">
        <f t="shared" si="3"/>
        <v>-0.15671420634432909</v>
      </c>
      <c r="K8" s="50"/>
      <c r="L8" s="54"/>
      <c r="M8" s="56"/>
      <c r="N8" s="56">
        <v>1223731.8753258404</v>
      </c>
      <c r="O8" s="56">
        <v>231476.66797446448</v>
      </c>
      <c r="Q8" s="53"/>
      <c r="S8" s="56"/>
      <c r="T8" s="56"/>
    </row>
    <row r="9" spans="2:20" ht="15" x14ac:dyDescent="0.3">
      <c r="B9" s="66">
        <f t="shared" si="0"/>
        <v>5</v>
      </c>
      <c r="C9" s="69">
        <f t="shared" si="1"/>
        <v>5</v>
      </c>
      <c r="D9" s="69" t="s">
        <v>82</v>
      </c>
      <c r="E9" s="67">
        <v>1071182.7210126354</v>
      </c>
      <c r="F9" s="48">
        <v>909635.52905101364</v>
      </c>
      <c r="G9" s="48">
        <v>889904.26561546884</v>
      </c>
      <c r="H9" s="64">
        <f t="shared" si="2"/>
        <v>-2.1691394855838153E-2</v>
      </c>
      <c r="I9" s="65">
        <f t="shared" si="3"/>
        <v>-0.16923205709087252</v>
      </c>
      <c r="K9" s="51"/>
      <c r="L9" s="54"/>
      <c r="M9" s="56"/>
      <c r="N9" s="56">
        <v>1106670.7441967467</v>
      </c>
      <c r="O9" s="56">
        <v>216766.47858127789</v>
      </c>
      <c r="Q9" s="53"/>
      <c r="S9" s="56"/>
      <c r="T9" s="56"/>
    </row>
    <row r="10" spans="2:20" ht="15" x14ac:dyDescent="0.3">
      <c r="B10" s="60">
        <f t="shared" si="0"/>
        <v>6</v>
      </c>
      <c r="C10" s="60">
        <f t="shared" si="1"/>
        <v>6</v>
      </c>
      <c r="D10" s="46" t="s">
        <v>83</v>
      </c>
      <c r="E10" s="48">
        <v>959764.24169000471</v>
      </c>
      <c r="F10" s="48">
        <v>889395.68822737166</v>
      </c>
      <c r="G10" s="49">
        <v>875646.88501690095</v>
      </c>
      <c r="H10" s="47">
        <f t="shared" si="2"/>
        <v>-1.5458589908247777E-2</v>
      </c>
      <c r="I10" s="47">
        <f t="shared" si="3"/>
        <v>-8.7643770229431928E-2</v>
      </c>
      <c r="K10" s="50"/>
      <c r="L10" s="55"/>
      <c r="M10" s="56"/>
      <c r="N10" s="56">
        <v>1007960.4770317193</v>
      </c>
      <c r="O10" s="56">
        <v>132313.59201481834</v>
      </c>
      <c r="Q10" s="53"/>
      <c r="S10" s="56"/>
      <c r="T10" s="56"/>
    </row>
    <row r="11" spans="2:20" ht="15" x14ac:dyDescent="0.3">
      <c r="B11" s="60">
        <f t="shared" si="0"/>
        <v>9</v>
      </c>
      <c r="C11" s="60">
        <f t="shared" si="1"/>
        <v>7</v>
      </c>
      <c r="D11" s="46" t="s">
        <v>55</v>
      </c>
      <c r="E11" s="48">
        <v>787166.00176846667</v>
      </c>
      <c r="F11" s="48">
        <v>791576.19478433731</v>
      </c>
      <c r="G11" s="49">
        <v>841428.56983807369</v>
      </c>
      <c r="H11" s="47">
        <f t="shared" si="2"/>
        <v>6.2978618334168734E-2</v>
      </c>
      <c r="I11" s="47">
        <f t="shared" si="3"/>
        <v>6.8934084993126366E-2</v>
      </c>
      <c r="K11" s="50"/>
      <c r="L11" s="55"/>
      <c r="M11" s="56"/>
      <c r="N11" s="56">
        <v>897304.82592164667</v>
      </c>
      <c r="O11" s="56">
        <v>55876.256083572982</v>
      </c>
      <c r="Q11" s="53"/>
      <c r="S11" s="56"/>
      <c r="T11" s="56"/>
    </row>
    <row r="12" spans="2:20" ht="15" x14ac:dyDescent="0.3">
      <c r="B12" s="60">
        <f t="shared" si="0"/>
        <v>7</v>
      </c>
      <c r="C12" s="60">
        <f t="shared" si="1"/>
        <v>8</v>
      </c>
      <c r="D12" s="46" t="s">
        <v>54</v>
      </c>
      <c r="E12" s="48">
        <v>857115.41789902456</v>
      </c>
      <c r="F12" s="48">
        <v>802013.65947706241</v>
      </c>
      <c r="G12" s="49">
        <v>803635.27136388433</v>
      </c>
      <c r="H12" s="47">
        <f t="shared" si="2"/>
        <v>2.0219255216666898E-3</v>
      </c>
      <c r="I12" s="47">
        <f t="shared" si="3"/>
        <v>-6.2395501723947144E-2</v>
      </c>
      <c r="K12" s="50"/>
      <c r="L12" s="55"/>
      <c r="M12" s="56"/>
      <c r="N12" s="56">
        <v>917269.3106671233</v>
      </c>
      <c r="O12" s="56">
        <v>113634.03930323897</v>
      </c>
      <c r="Q12" s="53"/>
      <c r="S12" s="56"/>
      <c r="T12" s="56"/>
    </row>
    <row r="13" spans="2:20" ht="15" x14ac:dyDescent="0.3">
      <c r="B13" s="45">
        <f t="shared" si="0"/>
        <v>12</v>
      </c>
      <c r="C13" s="46">
        <f t="shared" si="1"/>
        <v>9</v>
      </c>
      <c r="D13" s="46" t="s">
        <v>61</v>
      </c>
      <c r="E13" s="48">
        <v>715822.5697418364</v>
      </c>
      <c r="F13" s="48">
        <v>683290.89570933278</v>
      </c>
      <c r="G13" s="49">
        <v>703317.00104563998</v>
      </c>
      <c r="H13" s="47">
        <f t="shared" si="2"/>
        <v>2.9308315773061588E-2</v>
      </c>
      <c r="I13" s="47">
        <f t="shared" si="3"/>
        <v>-1.7470207317864528E-2</v>
      </c>
      <c r="K13" s="51"/>
      <c r="L13" s="55"/>
      <c r="M13" s="56"/>
      <c r="N13" s="56">
        <v>800405.75875325769</v>
      </c>
      <c r="O13" s="56">
        <v>97088.757707617711</v>
      </c>
      <c r="Q13" s="53"/>
      <c r="S13" s="56"/>
      <c r="T13" s="56"/>
    </row>
    <row r="14" spans="2:20" ht="15" x14ac:dyDescent="0.3">
      <c r="B14" s="60">
        <f t="shared" si="0"/>
        <v>10</v>
      </c>
      <c r="C14" s="60">
        <f t="shared" si="1"/>
        <v>10</v>
      </c>
      <c r="D14" s="46" t="s">
        <v>58</v>
      </c>
      <c r="E14" s="48">
        <v>737585.9374678554</v>
      </c>
      <c r="F14" s="48">
        <v>698748.06125168817</v>
      </c>
      <c r="G14" s="49">
        <v>701137.08664461039</v>
      </c>
      <c r="H14" s="47">
        <f t="shared" si="2"/>
        <v>3.4190082597762572E-3</v>
      </c>
      <c r="I14" s="47">
        <f t="shared" si="3"/>
        <v>-4.941641234155647E-2</v>
      </c>
      <c r="K14" s="50"/>
      <c r="L14" s="55"/>
      <c r="M14" s="56"/>
      <c r="N14" s="56">
        <v>745961.38440325903</v>
      </c>
      <c r="O14" s="56">
        <v>44824.297758648638</v>
      </c>
      <c r="Q14" s="53"/>
      <c r="S14" s="56"/>
      <c r="T14" s="56"/>
    </row>
    <row r="15" spans="2:20" ht="15" x14ac:dyDescent="0.3">
      <c r="B15" s="45">
        <f t="shared" si="0"/>
        <v>8</v>
      </c>
      <c r="C15" s="46">
        <f t="shared" si="1"/>
        <v>11</v>
      </c>
      <c r="D15" s="46" t="s">
        <v>57</v>
      </c>
      <c r="E15" s="48">
        <v>802615.10376646288</v>
      </c>
      <c r="F15" s="48">
        <v>727881.4913254017</v>
      </c>
      <c r="G15" s="49">
        <v>698949.69116022962</v>
      </c>
      <c r="H15" s="47">
        <f t="shared" si="2"/>
        <v>-3.9747954179312983E-2</v>
      </c>
      <c r="I15" s="47">
        <f t="shared" si="3"/>
        <v>-0.1291595586972617</v>
      </c>
      <c r="K15" s="50"/>
      <c r="L15" s="54"/>
      <c r="M15" s="56"/>
      <c r="N15" s="56">
        <v>854785.34601991146</v>
      </c>
      <c r="O15" s="56">
        <v>155835.65485968185</v>
      </c>
      <c r="Q15" s="53"/>
      <c r="S15" s="56"/>
      <c r="T15" s="56"/>
    </row>
    <row r="16" spans="2:20" ht="15" x14ac:dyDescent="0.3">
      <c r="B16" s="60">
        <f t="shared" si="0"/>
        <v>16</v>
      </c>
      <c r="C16" s="60">
        <f t="shared" si="1"/>
        <v>12</v>
      </c>
      <c r="D16" s="46" t="s">
        <v>60</v>
      </c>
      <c r="E16" s="48">
        <v>665934.75767278206</v>
      </c>
      <c r="F16" s="48">
        <v>687435.99785852479</v>
      </c>
      <c r="G16" s="49">
        <v>690699.31675662287</v>
      </c>
      <c r="H16" s="47">
        <f t="shared" si="2"/>
        <v>4.7470875954471747E-3</v>
      </c>
      <c r="I16" s="47">
        <f t="shared" si="3"/>
        <v>3.7187665606139175E-2</v>
      </c>
      <c r="K16" s="50"/>
      <c r="L16" s="55"/>
      <c r="M16" s="56"/>
      <c r="N16" s="56">
        <v>888577.98716906225</v>
      </c>
      <c r="O16" s="56">
        <v>197878.67041243939</v>
      </c>
      <c r="Q16" s="53"/>
      <c r="S16" s="56"/>
      <c r="T16" s="56"/>
    </row>
    <row r="17" spans="1:20" ht="15" x14ac:dyDescent="0.3">
      <c r="B17" s="60">
        <f t="shared" si="0"/>
        <v>11</v>
      </c>
      <c r="C17" s="60">
        <f t="shared" si="1"/>
        <v>13</v>
      </c>
      <c r="D17" s="46" t="s">
        <v>59</v>
      </c>
      <c r="E17" s="48">
        <v>720206.63588844996</v>
      </c>
      <c r="F17" s="48">
        <v>676613.84170138359</v>
      </c>
      <c r="G17" s="49">
        <v>690264.50224952109</v>
      </c>
      <c r="H17" s="47">
        <f t="shared" si="2"/>
        <v>2.0174964960533615E-2</v>
      </c>
      <c r="I17" s="47">
        <f t="shared" si="3"/>
        <v>-4.1574365115356282E-2</v>
      </c>
      <c r="K17" s="50"/>
      <c r="L17" s="54"/>
      <c r="M17" s="56"/>
      <c r="N17" s="56">
        <v>827349.92944702378</v>
      </c>
      <c r="O17" s="56">
        <v>137085.42719750269</v>
      </c>
      <c r="Q17" s="53"/>
      <c r="S17" s="56"/>
      <c r="T17" s="56"/>
    </row>
    <row r="18" spans="1:20" ht="15" x14ac:dyDescent="0.3">
      <c r="B18" s="45">
        <f t="shared" si="0"/>
        <v>13</v>
      </c>
      <c r="C18" s="46">
        <f t="shared" si="1"/>
        <v>14</v>
      </c>
      <c r="D18" s="46" t="s">
        <v>84</v>
      </c>
      <c r="E18" s="48">
        <v>692777.26886803214</v>
      </c>
      <c r="F18" s="48">
        <v>660043.47565085336</v>
      </c>
      <c r="G18" s="49">
        <v>686043.39850331598</v>
      </c>
      <c r="H18" s="47">
        <f t="shared" si="2"/>
        <v>3.9391227716969235E-2</v>
      </c>
      <c r="I18" s="47">
        <f t="shared" si="3"/>
        <v>-9.7201087092810834E-3</v>
      </c>
      <c r="K18" s="50"/>
      <c r="L18" s="55"/>
      <c r="M18" s="56"/>
      <c r="N18" s="56">
        <v>723892.02405268501</v>
      </c>
      <c r="O18" s="56">
        <v>37848.625549369026</v>
      </c>
      <c r="Q18" s="53"/>
      <c r="S18" s="56"/>
      <c r="T18" s="56"/>
    </row>
    <row r="19" spans="1:20" ht="15" x14ac:dyDescent="0.3">
      <c r="B19" s="60">
        <f t="shared" si="0"/>
        <v>19</v>
      </c>
      <c r="C19" s="60">
        <f t="shared" si="1"/>
        <v>15</v>
      </c>
      <c r="D19" s="46" t="s">
        <v>56</v>
      </c>
      <c r="E19" s="48">
        <v>637706.04230228078</v>
      </c>
      <c r="F19" s="48">
        <v>675622.06565892103</v>
      </c>
      <c r="G19" s="49">
        <v>679166.838212937</v>
      </c>
      <c r="H19" s="47">
        <f t="shared" si="2"/>
        <v>5.2466796663290793E-3</v>
      </c>
      <c r="I19" s="47">
        <f t="shared" si="3"/>
        <v>6.5015529351066137E-2</v>
      </c>
      <c r="K19" s="50"/>
      <c r="L19" s="55"/>
      <c r="M19" s="56"/>
      <c r="N19" s="56">
        <v>706638.30573317909</v>
      </c>
      <c r="O19" s="56">
        <v>27471.467520242091</v>
      </c>
      <c r="Q19" s="53"/>
      <c r="S19" s="56"/>
      <c r="T19" s="56"/>
    </row>
    <row r="20" spans="1:20" ht="15" x14ac:dyDescent="0.3">
      <c r="B20" s="60">
        <f t="shared" si="0"/>
        <v>18</v>
      </c>
      <c r="C20" s="60">
        <f t="shared" si="1"/>
        <v>16</v>
      </c>
      <c r="D20" s="46" t="s">
        <v>62</v>
      </c>
      <c r="E20" s="48">
        <v>639306.24959552579</v>
      </c>
      <c r="F20" s="48">
        <v>649765.05007447232</v>
      </c>
      <c r="G20" s="49">
        <v>669469.92740118352</v>
      </c>
      <c r="H20" s="47">
        <f t="shared" si="2"/>
        <v>3.0326157623363548E-2</v>
      </c>
      <c r="I20" s="47">
        <f t="shared" si="3"/>
        <v>4.7181891033822421E-2</v>
      </c>
      <c r="K20" s="50"/>
      <c r="L20" s="55"/>
      <c r="M20" s="56"/>
      <c r="N20" s="56">
        <v>702028.39131347218</v>
      </c>
      <c r="O20" s="56">
        <v>32558.463912288658</v>
      </c>
      <c r="Q20" s="53"/>
      <c r="S20" s="56"/>
      <c r="T20" s="56"/>
    </row>
    <row r="21" spans="1:20" ht="15" x14ac:dyDescent="0.3">
      <c r="B21" s="60">
        <f t="shared" si="0"/>
        <v>14</v>
      </c>
      <c r="C21" s="60">
        <f t="shared" si="1"/>
        <v>17</v>
      </c>
      <c r="D21" s="46" t="s">
        <v>63</v>
      </c>
      <c r="E21" s="48">
        <v>686904.61902922858</v>
      </c>
      <c r="F21" s="48">
        <v>609596.76292807166</v>
      </c>
      <c r="G21" s="49">
        <v>612232.66265323549</v>
      </c>
      <c r="H21" s="47">
        <f t="shared" si="2"/>
        <v>4.3240054499351643E-3</v>
      </c>
      <c r="I21" s="47">
        <f t="shared" si="3"/>
        <v>-0.10870789671137104</v>
      </c>
      <c r="K21" s="50"/>
      <c r="L21" s="55"/>
      <c r="M21" s="56"/>
      <c r="N21" s="56">
        <v>739119.06233428337</v>
      </c>
      <c r="O21" s="56">
        <v>126886.39968104789</v>
      </c>
      <c r="Q21" s="53"/>
      <c r="R21" s="49"/>
      <c r="S21" s="56"/>
      <c r="T21" s="56"/>
    </row>
    <row r="22" spans="1:20" ht="15" x14ac:dyDescent="0.3">
      <c r="B22" s="45">
        <f t="shared" si="0"/>
        <v>17</v>
      </c>
      <c r="C22" s="46">
        <f t="shared" si="1"/>
        <v>18</v>
      </c>
      <c r="D22" s="46" t="s">
        <v>65</v>
      </c>
      <c r="E22" s="48">
        <v>652046.53667780699</v>
      </c>
      <c r="F22" s="48">
        <v>576963.49550262443</v>
      </c>
      <c r="G22" s="49">
        <v>589497.27104543953</v>
      </c>
      <c r="H22" s="47">
        <f t="shared" si="2"/>
        <v>2.1723689003749325E-2</v>
      </c>
      <c r="I22" s="47">
        <f t="shared" si="3"/>
        <v>-9.592760963206326E-2</v>
      </c>
      <c r="K22" s="50"/>
      <c r="L22" s="54"/>
      <c r="M22" s="56"/>
      <c r="N22" s="56">
        <v>652046.53667780699</v>
      </c>
      <c r="O22" s="56">
        <v>62549.26563236746</v>
      </c>
      <c r="Q22" s="53"/>
      <c r="S22" s="56"/>
      <c r="T22" s="56"/>
    </row>
    <row r="23" spans="1:20" ht="15" x14ac:dyDescent="0.3">
      <c r="B23" s="60">
        <f t="shared" si="0"/>
        <v>20</v>
      </c>
      <c r="C23" s="60">
        <f t="shared" si="1"/>
        <v>19</v>
      </c>
      <c r="D23" s="46" t="s">
        <v>66</v>
      </c>
      <c r="E23" s="48">
        <v>590498.89917823474</v>
      </c>
      <c r="F23" s="48">
        <v>570315.56830120215</v>
      </c>
      <c r="G23" s="49">
        <v>565661.26133338816</v>
      </c>
      <c r="H23" s="47">
        <f t="shared" si="2"/>
        <v>-8.1609326949950711E-3</v>
      </c>
      <c r="I23" s="47">
        <f t="shared" si="3"/>
        <v>-4.2062123874255786E-2</v>
      </c>
      <c r="K23" s="50"/>
      <c r="L23" s="55"/>
      <c r="M23" s="56"/>
      <c r="N23" s="56">
        <v>617595.96772335877</v>
      </c>
      <c r="O23" s="56">
        <v>51934.706389970612</v>
      </c>
      <c r="Q23" s="53"/>
      <c r="S23" s="56"/>
      <c r="T23" s="56"/>
    </row>
    <row r="24" spans="1:20" ht="15" x14ac:dyDescent="0.3">
      <c r="B24" s="45">
        <f t="shared" si="0"/>
        <v>22</v>
      </c>
      <c r="C24" s="46">
        <f t="shared" si="1"/>
        <v>20</v>
      </c>
      <c r="D24" s="46" t="s">
        <v>72</v>
      </c>
      <c r="E24" s="48">
        <v>553366.94351014087</v>
      </c>
      <c r="F24" s="48">
        <v>558383.01338572951</v>
      </c>
      <c r="G24" s="49">
        <v>561738.06465632608</v>
      </c>
      <c r="H24" s="47">
        <f t="shared" si="2"/>
        <v>6.0085124191966433E-3</v>
      </c>
      <c r="I24" s="47">
        <f t="shared" si="3"/>
        <v>1.512761332125323E-2</v>
      </c>
      <c r="K24" s="51"/>
      <c r="L24" s="54"/>
      <c r="M24" s="56"/>
      <c r="N24" s="56">
        <v>594179.66325759806</v>
      </c>
      <c r="O24" s="56">
        <v>32441.59860127198</v>
      </c>
      <c r="Q24" s="53"/>
      <c r="S24" s="56"/>
      <c r="T24" s="56"/>
    </row>
    <row r="25" spans="1:20" ht="15" x14ac:dyDescent="0.3">
      <c r="B25" s="60">
        <f t="shared" si="0"/>
        <v>23</v>
      </c>
      <c r="C25" s="60">
        <f t="shared" si="1"/>
        <v>21</v>
      </c>
      <c r="D25" s="69" t="s">
        <v>69</v>
      </c>
      <c r="E25" s="72">
        <v>552008.80565032235</v>
      </c>
      <c r="F25" s="48">
        <v>547286.49069402809</v>
      </c>
      <c r="G25" s="49">
        <v>553183.20231138228</v>
      </c>
      <c r="H25" s="47">
        <f t="shared" si="2"/>
        <v>1.0774451256555517E-2</v>
      </c>
      <c r="I25" s="47">
        <f t="shared" si="3"/>
        <v>2.1274962446955481E-3</v>
      </c>
      <c r="K25" s="50"/>
      <c r="L25" s="55"/>
      <c r="M25" s="56"/>
      <c r="N25" s="56">
        <v>562953.18297663482</v>
      </c>
      <c r="O25" s="56">
        <v>9769.980665252544</v>
      </c>
      <c r="Q25" s="53"/>
      <c r="S25" s="56"/>
      <c r="T25" s="56"/>
    </row>
    <row r="26" spans="1:20" ht="15" x14ac:dyDescent="0.3">
      <c r="B26" s="70">
        <f t="shared" si="0"/>
        <v>25</v>
      </c>
      <c r="C26" s="70">
        <f t="shared" si="1"/>
        <v>22</v>
      </c>
      <c r="D26" s="70" t="s">
        <v>71</v>
      </c>
      <c r="E26" s="73">
        <v>527615.58459317777</v>
      </c>
      <c r="F26" s="71">
        <v>536595.57221674384</v>
      </c>
      <c r="G26" s="71">
        <v>549273.22762163891</v>
      </c>
      <c r="H26" s="74">
        <f t="shared" si="2"/>
        <v>2.3626090227547136E-2</v>
      </c>
      <c r="I26" s="74">
        <f t="shared" si="3"/>
        <v>4.104814880546126E-2</v>
      </c>
      <c r="L26" s="54"/>
      <c r="M26" s="56"/>
      <c r="N26" s="56">
        <v>549273.22762163891</v>
      </c>
      <c r="O26" s="56">
        <v>0</v>
      </c>
      <c r="Q26" s="53"/>
      <c r="S26" s="56"/>
      <c r="T26" s="56"/>
    </row>
    <row r="27" spans="1:20" ht="15" x14ac:dyDescent="0.3">
      <c r="A27" s="36"/>
      <c r="B27" s="60">
        <f t="shared" si="0"/>
        <v>26</v>
      </c>
      <c r="C27" s="60">
        <f t="shared" si="1"/>
        <v>23</v>
      </c>
      <c r="D27" s="69" t="s">
        <v>73</v>
      </c>
      <c r="E27" s="72">
        <v>524384.9619385394</v>
      </c>
      <c r="F27" s="48">
        <v>517631.48381158337</v>
      </c>
      <c r="G27" s="49">
        <v>544187.70696287311</v>
      </c>
      <c r="H27" s="47">
        <f t="shared" si="2"/>
        <v>5.130333834360834E-2</v>
      </c>
      <c r="I27" s="47">
        <f t="shared" si="3"/>
        <v>3.7763754610977474E-2</v>
      </c>
      <c r="K27" s="50"/>
      <c r="L27" s="55"/>
      <c r="M27" s="56"/>
      <c r="N27" s="56">
        <v>573003.29155204678</v>
      </c>
      <c r="O27" s="56">
        <v>28815.584589173668</v>
      </c>
      <c r="P27" s="48"/>
      <c r="Q27" s="53"/>
      <c r="S27" s="56"/>
      <c r="T27" s="56"/>
    </row>
    <row r="28" spans="1:20" ht="15" x14ac:dyDescent="0.3">
      <c r="B28" s="60">
        <f t="shared" si="0"/>
        <v>15</v>
      </c>
      <c r="C28" s="60">
        <f t="shared" si="1"/>
        <v>24</v>
      </c>
      <c r="D28" s="46" t="s">
        <v>64</v>
      </c>
      <c r="E28" s="48">
        <v>675133.77074854588</v>
      </c>
      <c r="F28" s="48">
        <v>553675.43428301183</v>
      </c>
      <c r="G28" s="49">
        <v>543870.41183367965</v>
      </c>
      <c r="H28" s="47">
        <f t="shared" si="2"/>
        <v>-1.7708971433831655E-2</v>
      </c>
      <c r="I28" s="47">
        <f t="shared" si="3"/>
        <v>-0.19442570435978879</v>
      </c>
      <c r="K28" s="50"/>
      <c r="L28" s="55"/>
      <c r="M28" s="56"/>
      <c r="N28" s="56">
        <v>683793.31367788278</v>
      </c>
      <c r="O28" s="56">
        <v>139922.90184420312</v>
      </c>
      <c r="Q28" s="53"/>
      <c r="S28" s="56"/>
      <c r="T28" s="56"/>
    </row>
    <row r="29" spans="1:20" ht="15" x14ac:dyDescent="0.3">
      <c r="B29" s="60">
        <f t="shared" si="0"/>
        <v>21</v>
      </c>
      <c r="C29" s="60">
        <f t="shared" si="1"/>
        <v>25</v>
      </c>
      <c r="D29" s="46" t="s">
        <v>67</v>
      </c>
      <c r="E29" s="48">
        <v>578385.95486493933</v>
      </c>
      <c r="F29" s="48">
        <v>534815.98514065484</v>
      </c>
      <c r="G29" s="49">
        <v>521426.71512200608</v>
      </c>
      <c r="H29" s="47">
        <f t="shared" si="2"/>
        <v>-2.5035283893258042E-2</v>
      </c>
      <c r="I29" s="47">
        <f t="shared" si="3"/>
        <v>-9.8479638490242993E-2</v>
      </c>
      <c r="K29" s="51"/>
      <c r="L29" s="55"/>
      <c r="M29" s="56"/>
      <c r="N29" s="56">
        <v>716365.67848637269</v>
      </c>
      <c r="O29" s="56">
        <v>194938.96336436662</v>
      </c>
      <c r="Q29" s="53"/>
      <c r="S29" s="56"/>
      <c r="T29" s="56"/>
    </row>
    <row r="30" spans="1:20" ht="15" x14ac:dyDescent="0.3">
      <c r="B30" s="60">
        <f t="shared" si="0"/>
        <v>24</v>
      </c>
      <c r="C30" s="60">
        <f t="shared" si="1"/>
        <v>26</v>
      </c>
      <c r="D30" s="46" t="s">
        <v>68</v>
      </c>
      <c r="E30" s="48">
        <v>535586.81741997844</v>
      </c>
      <c r="F30" s="48">
        <v>513947.83843535249</v>
      </c>
      <c r="G30" s="49">
        <v>519702.2221042483</v>
      </c>
      <c r="H30" s="47">
        <f t="shared" si="2"/>
        <v>1.1196435199366306E-2</v>
      </c>
      <c r="I30" s="47">
        <f t="shared" si="3"/>
        <v>-2.9658301509826512E-2</v>
      </c>
      <c r="K30" s="50"/>
      <c r="L30" s="55"/>
      <c r="M30" s="56"/>
      <c r="N30" s="56">
        <v>583330.51955312199</v>
      </c>
      <c r="O30" s="56">
        <v>63628.297448873695</v>
      </c>
      <c r="Q30" s="53"/>
      <c r="S30" s="56"/>
      <c r="T30" s="56"/>
    </row>
    <row r="31" spans="1:20" ht="15" x14ac:dyDescent="0.3">
      <c r="B31" s="45">
        <f t="shared" si="0"/>
        <v>28</v>
      </c>
      <c r="C31" s="46">
        <f t="shared" si="1"/>
        <v>27</v>
      </c>
      <c r="D31" s="46" t="s">
        <v>74</v>
      </c>
      <c r="E31" s="48">
        <v>511085.05005760217</v>
      </c>
      <c r="F31" s="48">
        <v>488672.8347161939</v>
      </c>
      <c r="G31" s="49">
        <v>483952.31663354672</v>
      </c>
      <c r="H31" s="47">
        <f t="shared" si="2"/>
        <v>-9.6598741474727134E-3</v>
      </c>
      <c r="I31" s="47">
        <f t="shared" si="3"/>
        <v>-5.3088489716139109E-2</v>
      </c>
      <c r="K31" s="50"/>
      <c r="L31" s="55"/>
      <c r="M31" s="56"/>
      <c r="N31" s="56">
        <v>516150.4798342663</v>
      </c>
      <c r="O31" s="56">
        <v>32198.163200719573</v>
      </c>
      <c r="Q31" s="53"/>
      <c r="S31" s="56"/>
      <c r="T31" s="56"/>
    </row>
    <row r="32" spans="1:20" ht="15" x14ac:dyDescent="0.3">
      <c r="A32" s="36"/>
      <c r="B32" s="60">
        <f t="shared" si="0"/>
        <v>27</v>
      </c>
      <c r="C32" s="60">
        <f t="shared" si="1"/>
        <v>28</v>
      </c>
      <c r="D32" s="46" t="s">
        <v>70</v>
      </c>
      <c r="E32" s="48">
        <v>519920.01942880539</v>
      </c>
      <c r="F32" s="48">
        <v>487302.06641702325</v>
      </c>
      <c r="G32" s="49">
        <v>481263.26306757005</v>
      </c>
      <c r="H32" s="47">
        <f t="shared" si="2"/>
        <v>-1.2392320422227265E-2</v>
      </c>
      <c r="I32" s="47">
        <f t="shared" si="3"/>
        <v>-7.4351351970836643E-2</v>
      </c>
      <c r="K32" s="51"/>
      <c r="L32" s="55"/>
      <c r="M32" s="56"/>
      <c r="N32" s="56">
        <v>540751.59666546935</v>
      </c>
      <c r="O32" s="56">
        <v>59488.333597899298</v>
      </c>
      <c r="Q32" s="53"/>
      <c r="S32" s="56"/>
      <c r="T32" s="56"/>
    </row>
    <row r="33" spans="1:20" ht="15" x14ac:dyDescent="0.3">
      <c r="B33" s="60">
        <f t="shared" si="0"/>
        <v>29</v>
      </c>
      <c r="C33" s="60">
        <f t="shared" si="1"/>
        <v>29</v>
      </c>
      <c r="D33" s="46" t="s">
        <v>76</v>
      </c>
      <c r="E33" s="48">
        <v>469950.62902563467</v>
      </c>
      <c r="F33" s="48">
        <v>466820.95672020264</v>
      </c>
      <c r="G33" s="49">
        <v>463056.16980864323</v>
      </c>
      <c r="H33" s="47">
        <f t="shared" si="2"/>
        <v>-8.0647341499192615E-3</v>
      </c>
      <c r="I33" s="47">
        <f t="shared" si="3"/>
        <v>-1.4670603231845769E-2</v>
      </c>
      <c r="K33" s="50"/>
      <c r="L33" s="55"/>
      <c r="M33" s="56"/>
      <c r="N33" s="56">
        <v>478657.03034633212</v>
      </c>
      <c r="O33" s="56">
        <v>15600.860537688888</v>
      </c>
      <c r="Q33" s="53"/>
      <c r="S33" s="56"/>
      <c r="T33" s="56"/>
    </row>
    <row r="34" spans="1:20" ht="15" x14ac:dyDescent="0.3">
      <c r="B34" s="45">
        <f t="shared" si="0"/>
        <v>30</v>
      </c>
      <c r="C34" s="46">
        <f t="shared" si="1"/>
        <v>30</v>
      </c>
      <c r="D34" s="46" t="s">
        <v>75</v>
      </c>
      <c r="E34" s="48">
        <v>461384.0952439864</v>
      </c>
      <c r="F34" s="48">
        <v>447976.4096814412</v>
      </c>
      <c r="G34" s="49">
        <v>447387.76567770215</v>
      </c>
      <c r="H34" s="47">
        <f t="shared" si="2"/>
        <v>-1.3140066999457467E-3</v>
      </c>
      <c r="I34" s="47">
        <f t="shared" si="3"/>
        <v>-3.0335526756471332E-2</v>
      </c>
      <c r="K34" s="51"/>
      <c r="L34" s="55"/>
      <c r="M34" s="56"/>
      <c r="N34" s="56">
        <v>484942.68737316411</v>
      </c>
      <c r="O34" s="56">
        <v>37554.921695461962</v>
      </c>
      <c r="Q34" s="53"/>
      <c r="S34" s="56"/>
      <c r="T34" s="56"/>
    </row>
    <row r="35" spans="1:20" ht="15" x14ac:dyDescent="0.3">
      <c r="A35" s="36"/>
      <c r="B35" s="60">
        <f t="shared" si="0"/>
        <v>32</v>
      </c>
      <c r="C35" s="60">
        <f t="shared" si="1"/>
        <v>31</v>
      </c>
      <c r="D35" s="46" t="s">
        <v>77</v>
      </c>
      <c r="E35" s="48">
        <v>425042.40370405233</v>
      </c>
      <c r="F35" s="48">
        <v>424737.67849325296</v>
      </c>
      <c r="G35" s="49">
        <v>430978.43937979662</v>
      </c>
      <c r="H35" s="47">
        <f t="shared" si="2"/>
        <v>1.4693212310908255E-2</v>
      </c>
      <c r="I35" s="47">
        <f t="shared" si="3"/>
        <v>1.3965749355862922E-2</v>
      </c>
      <c r="K35" s="50"/>
      <c r="L35" s="55"/>
      <c r="M35" s="56"/>
      <c r="N35" s="56">
        <v>463237.08061143773</v>
      </c>
      <c r="O35" s="56">
        <v>32258.641231641115</v>
      </c>
      <c r="Q35" s="53"/>
      <c r="S35" s="56"/>
      <c r="T35" s="56"/>
    </row>
    <row r="36" spans="1:20" ht="15" x14ac:dyDescent="0.3">
      <c r="B36" s="45">
        <f t="shared" si="0"/>
        <v>31</v>
      </c>
      <c r="C36" s="46">
        <f t="shared" si="1"/>
        <v>32</v>
      </c>
      <c r="D36" s="46" t="s">
        <v>78</v>
      </c>
      <c r="E36" s="48">
        <v>439553.02239043964</v>
      </c>
      <c r="F36" s="48">
        <v>421969.57376683946</v>
      </c>
      <c r="G36" s="49">
        <v>426436.28780468804</v>
      </c>
      <c r="H36" s="47">
        <f t="shared" si="2"/>
        <v>1.0585393629154671E-2</v>
      </c>
      <c r="I36" s="47">
        <f t="shared" si="3"/>
        <v>-2.984107472272246E-2</v>
      </c>
      <c r="K36" s="50"/>
      <c r="L36" s="55"/>
      <c r="M36" s="56"/>
      <c r="N36" s="56">
        <v>452301.63221566362</v>
      </c>
      <c r="O36" s="56">
        <v>25865.34441097558</v>
      </c>
      <c r="Q36" s="53"/>
      <c r="S36" s="56"/>
      <c r="T36" s="56"/>
    </row>
    <row r="37" spans="1:20" ht="15" x14ac:dyDescent="0.3">
      <c r="B37" s="60">
        <f t="shared" si="0"/>
        <v>33</v>
      </c>
      <c r="C37" s="60">
        <f t="shared" si="1"/>
        <v>33</v>
      </c>
      <c r="D37" s="46" t="s">
        <v>85</v>
      </c>
      <c r="E37" s="48">
        <v>368868.91439633787</v>
      </c>
      <c r="F37" s="48">
        <v>347471.36051563575</v>
      </c>
      <c r="G37" s="49">
        <v>347199.34726864833</v>
      </c>
      <c r="H37" s="47">
        <f t="shared" si="2"/>
        <v>-7.8283645185539541E-4</v>
      </c>
      <c r="I37" s="47">
        <f t="shared" si="3"/>
        <v>-5.8745983415686487E-2</v>
      </c>
      <c r="K37" s="51"/>
      <c r="L37" s="55"/>
      <c r="M37" s="56"/>
      <c r="N37" s="56">
        <v>377531.93415901461</v>
      </c>
      <c r="O37" s="56">
        <v>30332.586890366278</v>
      </c>
      <c r="Q37" s="53"/>
      <c r="S37" s="56"/>
      <c r="T37" s="56"/>
    </row>
    <row r="38" spans="1:20" ht="15" x14ac:dyDescent="0.3">
      <c r="A38" s="36"/>
      <c r="B38" s="75" t="s">
        <v>52</v>
      </c>
      <c r="C38" s="76"/>
      <c r="D38" s="77"/>
      <c r="E38" s="61">
        <v>711446.97470360575</v>
      </c>
      <c r="F38" s="61">
        <v>676940.55877642287</v>
      </c>
      <c r="G38" s="57">
        <v>676678.34505028999</v>
      </c>
      <c r="H38" s="62">
        <f t="shared" ref="H38" si="4">+G38/F38-1</f>
        <v>-3.8735118280819325E-4</v>
      </c>
      <c r="I38" s="63">
        <f t="shared" ref="I38" si="5">+G38/E38-1</f>
        <v>-4.8870303605972332E-2</v>
      </c>
      <c r="K38" s="52"/>
      <c r="L38" s="54"/>
      <c r="N38" s="57">
        <v>726130.0853916331</v>
      </c>
      <c r="O38" s="57">
        <f>N38-G38</f>
        <v>49451.740341343102</v>
      </c>
      <c r="Q38" s="53"/>
    </row>
    <row r="39" spans="1:20" x14ac:dyDescent="0.2">
      <c r="B39" s="1"/>
      <c r="C39" s="1"/>
      <c r="D39" s="1"/>
      <c r="E39" s="1"/>
      <c r="F39" s="1"/>
      <c r="G39" s="1"/>
      <c r="H39" s="1"/>
      <c r="I39" s="1"/>
    </row>
    <row r="40" spans="1:20" x14ac:dyDescent="0.2">
      <c r="B40" s="1"/>
      <c r="C40" s="1"/>
      <c r="D40" s="1"/>
      <c r="E40" s="1"/>
      <c r="F40" s="1"/>
      <c r="G40" s="1"/>
      <c r="H40" s="1"/>
      <c r="I40" s="4"/>
    </row>
    <row r="41" spans="1:20" x14ac:dyDescent="0.2">
      <c r="B41" s="1"/>
      <c r="C41" s="34"/>
      <c r="D41" s="34"/>
      <c r="E41" s="34"/>
      <c r="F41" s="11" t="s">
        <v>43</v>
      </c>
      <c r="G41" s="11"/>
      <c r="H41" s="1"/>
      <c r="I41" s="37">
        <v>0</v>
      </c>
      <c r="K41" s="1" t="s">
        <v>89</v>
      </c>
      <c r="O41">
        <f>COUNTIF(O5:O37,"=0")</f>
        <v>1</v>
      </c>
    </row>
    <row r="42" spans="1:20" x14ac:dyDescent="0.2">
      <c r="B42" s="8"/>
      <c r="C42" s="7"/>
      <c r="D42" s="7"/>
      <c r="E42" s="32"/>
      <c r="F42" s="32" t="s">
        <v>37</v>
      </c>
      <c r="G42" s="19"/>
      <c r="H42" s="33">
        <f>MAX(H5:H37)</f>
        <v>0.12770622422561928</v>
      </c>
      <c r="I42" s="33">
        <f>MAX(I5:I37)</f>
        <v>6.8934084993126366E-2</v>
      </c>
    </row>
    <row r="43" spans="1:20" x14ac:dyDescent="0.2">
      <c r="B43" s="8"/>
      <c r="C43" s="7"/>
      <c r="D43" s="7"/>
      <c r="E43" s="32"/>
      <c r="F43" s="32" t="s">
        <v>38</v>
      </c>
      <c r="G43" s="19"/>
      <c r="H43" s="33">
        <f>MIN(H5:H37)</f>
        <v>-0.10196018739098911</v>
      </c>
      <c r="I43" s="33">
        <f>MIN(I5:I37)</f>
        <v>-0.34200357943616433</v>
      </c>
    </row>
    <row r="44" spans="1:20" x14ac:dyDescent="0.2">
      <c r="F44" s="1"/>
      <c r="G44" s="1"/>
      <c r="H44" s="1"/>
      <c r="I44" s="1"/>
    </row>
    <row r="45" spans="1:20" x14ac:dyDescent="0.2">
      <c r="F45" s="5" t="s">
        <v>48</v>
      </c>
      <c r="G45" s="1"/>
      <c r="H45" s="1">
        <f>COUNTIF(H5:H37,"&gt;0.0")</f>
        <v>20</v>
      </c>
      <c r="I45" s="1">
        <f>COUNTIF(I5:I37,"&gt;0.0")</f>
        <v>9</v>
      </c>
    </row>
    <row r="46" spans="1:20" x14ac:dyDescent="0.2">
      <c r="F46" s="5" t="s">
        <v>39</v>
      </c>
      <c r="G46" s="5"/>
      <c r="H46" s="1">
        <f>COUNTIF(H5:H37,"&lt;0")</f>
        <v>13</v>
      </c>
      <c r="I46" s="1">
        <f>COUNTIF(I5:I37,"&lt;0")</f>
        <v>24</v>
      </c>
    </row>
    <row r="48" spans="1:20" x14ac:dyDescent="0.2">
      <c r="H48" s="68" t="s">
        <v>88</v>
      </c>
      <c r="I48" s="68" t="s">
        <v>87</v>
      </c>
    </row>
  </sheetData>
  <sortState xmlns:xlrd2="http://schemas.microsoft.com/office/spreadsheetml/2017/richdata2" ref="B5:O37">
    <sortCondition descending="1" ref="G5:G37"/>
  </sortState>
  <mergeCells count="1">
    <mergeCell ref="B38:D38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Barbara Cotton</cp:lastModifiedBy>
  <cp:lastPrinted>2019-08-15T08:52:27Z</cp:lastPrinted>
  <dcterms:created xsi:type="dcterms:W3CDTF">2012-02-04T19:23:16Z</dcterms:created>
  <dcterms:modified xsi:type="dcterms:W3CDTF">2024-04-07T09:54:30Z</dcterms:modified>
</cp:coreProperties>
</file>