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1620CBD7-35FA-4E3F-A75E-DDEA9B8DEBDC}" xr6:coauthVersionLast="47" xr6:coauthVersionMax="47" xr10:uidLastSave="{00000000-0000-0000-0000-000000000000}"/>
  <bookViews>
    <workbookView xWindow="1170" yWindow="1170" windowWidth="16710" windowHeight="9600" xr2:uid="{00000000-000D-0000-FFFF-FFFF00000000}"/>
  </bookViews>
  <sheets>
    <sheet name="Sheet1" sheetId="6" r:id="rId1"/>
    <sheet name="Sheet2" sheetId="2" r:id="rId2"/>
    <sheet name="Sheet3" sheetId="7" r:id="rId3"/>
    <sheet name="2014" sheetId="3" r:id="rId4"/>
    <sheet name="2015" sheetId="4" r:id="rId5"/>
    <sheet name="Peaks" sheetId="5" r:id="rId6"/>
  </sheets>
  <definedNames>
    <definedName name="_xlnm.Print_Area" localSheetId="0">Sheet1!$B$1:$I$123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6" i="2" l="1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AA126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K122" i="2" l="1"/>
  <c r="X53" i="2" l="1"/>
  <c r="W53" i="2"/>
  <c r="X16" i="2" l="1"/>
  <c r="W16" i="2"/>
  <c r="C53" i="2" l="1"/>
  <c r="B53" i="2"/>
  <c r="C16" i="2"/>
  <c r="B16" i="2"/>
  <c r="M53" i="2" l="1"/>
  <c r="M16" i="2"/>
  <c r="M99" i="2" l="1"/>
  <c r="M84" i="2"/>
  <c r="M64" i="2"/>
  <c r="M63" i="2"/>
  <c r="M51" i="2"/>
  <c r="M42" i="2"/>
  <c r="M32" i="2"/>
  <c r="M23" i="2"/>
  <c r="M12" i="2"/>
  <c r="J122" i="2" l="1"/>
  <c r="J99" i="2"/>
  <c r="J51" i="2"/>
  <c r="J42" i="2"/>
  <c r="I133" i="2"/>
  <c r="H135" i="2"/>
  <c r="K99" i="2"/>
  <c r="K84" i="2"/>
  <c r="K63" i="2"/>
  <c r="K51" i="2"/>
  <c r="K42" i="2"/>
  <c r="K32" i="2"/>
  <c r="K23" i="2"/>
  <c r="K12" i="2"/>
  <c r="J84" i="2"/>
  <c r="J63" i="2"/>
  <c r="J32" i="2"/>
  <c r="J23" i="2"/>
  <c r="X123" i="2"/>
  <c r="W12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64" i="2"/>
  <c r="W64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2" i="2"/>
  <c r="W5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2" i="2"/>
  <c r="B52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2" i="2"/>
  <c r="B22" i="2"/>
  <c r="C21" i="2"/>
  <c r="B21" i="2"/>
  <c r="C20" i="2"/>
  <c r="B20" i="2"/>
  <c r="C19" i="2"/>
  <c r="B19" i="2"/>
  <c r="C18" i="2"/>
  <c r="B18" i="2"/>
  <c r="C17" i="2"/>
  <c r="B17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H8" i="4"/>
  <c r="I8" i="4" s="1"/>
  <c r="H11" i="4"/>
  <c r="I11" i="4" s="1"/>
  <c r="H14" i="4"/>
  <c r="I14" i="4" s="1"/>
  <c r="H13" i="4"/>
  <c r="I13" i="4" s="1"/>
  <c r="H12" i="4"/>
  <c r="I12" i="4" s="1"/>
  <c r="H10" i="4"/>
  <c r="I10" i="4" s="1"/>
  <c r="H9" i="4"/>
  <c r="I9" i="4" s="1"/>
  <c r="H7" i="4"/>
  <c r="I7" i="4" s="1"/>
  <c r="H6" i="4"/>
  <c r="I6" i="4" s="1"/>
  <c r="H5" i="4"/>
  <c r="I5" i="4" s="1"/>
  <c r="H4" i="4"/>
  <c r="I4" i="4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G30" i="3"/>
  <c r="H3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1" i="3"/>
  <c r="H31" i="3" s="1"/>
  <c r="B4" i="2"/>
  <c r="C4" i="2"/>
  <c r="G128" i="2"/>
  <c r="G129" i="2"/>
  <c r="G130" i="2"/>
  <c r="G131" i="2"/>
  <c r="I134" i="2"/>
  <c r="H136" i="2"/>
  <c r="I136" i="2"/>
  <c r="J12" i="2"/>
  <c r="H133" i="2"/>
  <c r="H134" i="2"/>
  <c r="I135" i="2"/>
  <c r="C125" i="2" l="1"/>
  <c r="M97" i="2"/>
  <c r="M98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27" i="2"/>
  <c r="M28" i="2"/>
  <c r="M29" i="2"/>
  <c r="M30" i="2"/>
  <c r="M31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49" i="2"/>
  <c r="M50" i="2"/>
  <c r="M52" i="2"/>
  <c r="M54" i="2"/>
  <c r="M55" i="2"/>
  <c r="M56" i="2"/>
  <c r="M57" i="2"/>
  <c r="M58" i="2"/>
  <c r="M59" i="2"/>
  <c r="M60" i="2"/>
  <c r="M61" i="2"/>
  <c r="M62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5" i="2"/>
  <c r="M86" i="2"/>
  <c r="M87" i="2"/>
  <c r="M88" i="2"/>
  <c r="M89" i="2"/>
  <c r="M90" i="2"/>
  <c r="M91" i="2"/>
  <c r="M92" i="2"/>
  <c r="M93" i="2"/>
  <c r="M94" i="2"/>
  <c r="M95" i="2"/>
  <c r="M96" i="2"/>
  <c r="M5" i="2"/>
  <c r="M6" i="2"/>
  <c r="M7" i="2"/>
  <c r="M8" i="2"/>
  <c r="M9" i="2"/>
  <c r="M10" i="2"/>
  <c r="M11" i="2"/>
  <c r="M13" i="2"/>
  <c r="M14" i="2"/>
  <c r="M15" i="2"/>
  <c r="M17" i="2"/>
  <c r="M18" i="2"/>
  <c r="M19" i="2"/>
  <c r="M20" i="2"/>
  <c r="M21" i="2"/>
  <c r="M22" i="2"/>
  <c r="M24" i="2"/>
  <c r="M25" i="2"/>
  <c r="M26" i="2"/>
  <c r="M4" i="2"/>
  <c r="J126" i="2"/>
</calcChain>
</file>

<file path=xl/sharedStrings.xml><?xml version="1.0" encoding="utf-8"?>
<sst xmlns="http://schemas.openxmlformats.org/spreadsheetml/2006/main" count="587" uniqueCount="195">
  <si>
    <t>RANK BY PRICE</t>
  </si>
  <si>
    <t xml:space="preserve">EAST ANGLIA    </t>
  </si>
  <si>
    <t xml:space="preserve">EAST MIDLANDS  </t>
  </si>
  <si>
    <t xml:space="preserve">NORTH          </t>
  </si>
  <si>
    <t xml:space="preserve">NORTH WEST     </t>
  </si>
  <si>
    <t xml:space="preserve">SOUTH EAST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</si>
  <si>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</si>
  <si>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</si>
  <si>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</si>
  <si>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</si>
  <si>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</si>
  <si>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CITY OF PETERBOROUGH                  </t>
  </si>
  <si>
    <t xml:space="preserve">NORFOLK                               </t>
  </si>
  <si>
    <t xml:space="preserve">SUFFOLK                               </t>
  </si>
  <si>
    <t xml:space="preserve">CITY OF DERBY                         </t>
  </si>
  <si>
    <t xml:space="preserve">CITY OF NOTTINGHAM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</si>
  <si>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</si>
  <si>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</si>
  <si>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</si>
  <si>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</si>
  <si>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</si>
  <si>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</si>
  <si>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</si>
  <si>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</si>
  <si>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CUMBRIA                               </t>
  </si>
  <si>
    <t xml:space="preserve">DARLINGTON                            </t>
  </si>
  <si>
    <t xml:space="preserve">DURHAM    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</si>
  <si>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</si>
  <si>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</si>
  <si>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</si>
  <si>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</si>
  <si>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</si>
  <si>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</si>
  <si>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</si>
  <si>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</si>
  <si>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CHESHIRE 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</si>
  <si>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</si>
  <si>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</si>
  <si>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</si>
  <si>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</si>
  <si>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</si>
  <si>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BEDFORDSHIRE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</si>
  <si>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</si>
  <si>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</si>
  <si>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</si>
  <si>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</si>
  <si>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</si>
  <si>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</si>
  <si>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</si>
  <si>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</si>
  <si>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</si>
  <si>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</si>
  <si>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</si>
  <si>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</si>
  <si>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</si>
  <si>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</si>
  <si>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</si>
  <si>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</si>
  <si>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</si>
  <si>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</si>
  <si>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</si>
  <si>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</si>
  <si>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</si>
  <si>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</si>
  <si>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</si>
  <si>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</si>
  <si>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</si>
  <si>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BOURNEMOUTH                           </t>
  </si>
  <si>
    <t xml:space="preserve">CITY OF BRISTOL                       </t>
  </si>
  <si>
    <t xml:space="preserve">CITY OF PLYMOUTH            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</si>
  <si>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</si>
  <si>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</si>
  <si>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</si>
  <si>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</si>
  <si>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</si>
  <si>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POOLE         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</si>
  <si>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</si>
  <si>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</si>
  <si>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</si>
  <si>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</si>
  <si>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</si>
  <si>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</si>
  <si>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</si>
  <si>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</si>
  <si>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</si>
  <si>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</si>
  <si>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</si>
  <si>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</si>
  <si>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</si>
  <si>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</si>
  <si>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</si>
  <si>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</si>
  <si>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</si>
  <si>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</si>
  <si>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</si>
  <si>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</si>
  <si>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</si>
  <si>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</si>
  <si>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</si>
  <si>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</si>
  <si>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THE VALE OF GLAMORGAN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</si>
  <si>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</si>
  <si>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</si>
  <si>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</si>
  <si>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</si>
  <si>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</si>
  <si>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</si>
  <si>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</si>
  <si>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</si>
  <si>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</si>
  <si>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WREKIN                                </t>
  </si>
  <si>
    <t xml:space="preserve">CITY OF KINGSTON UPON HULL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</si>
  <si>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</si>
  <si>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</si>
  <si>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</si>
  <si>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</si>
  <si>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</si>
  <si>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</si>
  <si>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</si>
  <si>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</si>
  <si>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</si>
  <si>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ALL ENGLAND &amp; WALES</t>
  </si>
  <si>
    <t>1st quart</t>
  </si>
  <si>
    <t>2nd Quart</t>
  </si>
  <si>
    <t>3rd Quart</t>
  </si>
  <si>
    <t>4th quart</t>
  </si>
  <si>
    <t>PRIOR YR RANK</t>
  </si>
  <si>
    <t>+ve</t>
  </si>
  <si>
    <t>-ve</t>
  </si>
  <si>
    <t>max</t>
  </si>
  <si>
    <t>min</t>
  </si>
  <si>
    <t>Peak Price</t>
  </si>
  <si>
    <t>% away from Peak</t>
  </si>
  <si>
    <t>Peak Date</t>
  </si>
  <si>
    <t>Annual Change</t>
  </si>
  <si>
    <t>Monthly change</t>
  </si>
  <si>
    <t>GREATER LONDON</t>
  </si>
  <si>
    <t>EAST MIDLANDS</t>
  </si>
  <si>
    <t>EAST ANGLIA</t>
  </si>
  <si>
    <t>NORTH</t>
  </si>
  <si>
    <t>NORTH WEST</t>
  </si>
  <si>
    <t>SOUTH EAST</t>
  </si>
  <si>
    <t>SOUTH WEST</t>
  </si>
  <si>
    <t>WALES</t>
  </si>
  <si>
    <t>WEST MIDLANDS</t>
  </si>
  <si>
    <t>ENGLAND &amp; WALES</t>
  </si>
  <si>
    <t>Region</t>
  </si>
  <si>
    <t>% Change</t>
  </si>
  <si>
    <t>Date of latest peak price</t>
  </si>
  <si>
    <t>Peak Date 2007/08</t>
  </si>
  <si>
    <t>Peak Average Price 2007/08</t>
  </si>
  <si>
    <t>Current Average Price Aug 2014</t>
  </si>
  <si>
    <t xml:space="preserve"> Average Annual % change</t>
  </si>
  <si>
    <t>% Change in current prices from peak 2007/08</t>
  </si>
  <si>
    <t xml:space="preserve"> Average Annual % change from peak 2007/08</t>
  </si>
  <si>
    <t>Current Average Price April 2015</t>
  </si>
  <si>
    <t>PEAK AVERAGE HOUSE PRICES BY COUNTY / UNITARY AUTHORITY</t>
  </si>
  <si>
    <t>EAST OF ENGLAND</t>
  </si>
  <si>
    <t xml:space="preserve">NORTH EAST </t>
  </si>
  <si>
    <t xml:space="preserve">VALE OF GLAMORGAN                 </t>
  </si>
  <si>
    <t xml:space="preserve">TELFORD &amp; WREKIN                                </t>
  </si>
  <si>
    <t>Max</t>
  </si>
  <si>
    <t>A -ve / region</t>
  </si>
  <si>
    <t>max No?</t>
  </si>
  <si>
    <t>AVERAGE HOUSE PRICES BY COUNTY /</t>
  </si>
  <si>
    <t>UNITARY AUTHORITY</t>
  </si>
  <si>
    <t>COUNTY DURHAM</t>
  </si>
  <si>
    <t>CHESHIRE EAST</t>
  </si>
  <si>
    <t>CHESHIRE WEST AND CHESTER</t>
  </si>
  <si>
    <t>CITY OF KINGSTON UPON HULL</t>
  </si>
  <si>
    <t>CITY OF DERBY</t>
  </si>
  <si>
    <t>CITY OF NOTTINGHAM</t>
  </si>
  <si>
    <t>BEDFORD</t>
  </si>
  <si>
    <t>CENTRAL BEDFORDSHIRE</t>
  </si>
  <si>
    <t>CITY OF PETERBOROUGH</t>
  </si>
  <si>
    <t>BOURNEMOUTH, CHRISTCHURCH AND POOLE</t>
  </si>
  <si>
    <t>CITY OF BRISTOL</t>
  </si>
  <si>
    <t>CITY OF PLYMOUTH</t>
  </si>
  <si>
    <t xml:space="preserve"> </t>
  </si>
  <si>
    <t>North East Total</t>
  </si>
  <si>
    <t>North West Total</t>
  </si>
  <si>
    <t>Yorks and Humber Total</t>
  </si>
  <si>
    <t>East Midlands Total</t>
  </si>
  <si>
    <t>West Midlands Total</t>
  </si>
  <si>
    <t>East of England Total</t>
  </si>
  <si>
    <t>Greater London Total</t>
  </si>
  <si>
    <t>South East Total</t>
  </si>
  <si>
    <t>South West Total</t>
  </si>
  <si>
    <t>Wales Total</t>
  </si>
  <si>
    <t>England and Wales Total</t>
  </si>
  <si>
    <t>should be 109</t>
  </si>
  <si>
    <t>last mth 10</t>
  </si>
  <si>
    <t>plus 0 regions + E&amp;W</t>
  </si>
  <si>
    <t>(INCL 1 REGIONS)</t>
  </si>
  <si>
    <t>plus 1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</si>
</sst>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0" applyFont="1"/>
    <xf numFmtId="164" fontId="4" fillId="0" borderId="2" xfId="1" applyNumberFormat="1" applyFont="1" applyBorder="1"/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11" fillId="0" borderId="0" xfId="0" applyFont="1"/>
    <xf numFmtId="0" fontId="5" fillId="0" borderId="3" xfId="0" applyFont="1" applyBorder="1"/>
    <xf numFmtId="0" fontId="5" fillId="2" borderId="3" xfId="0" applyFont="1" applyFill="1" applyBorder="1"/>
    <xf numFmtId="0" fontId="6" fillId="0" borderId="1" xfId="0" applyFont="1" applyBorder="1"/>
    <xf numFmtId="3" fontId="4" fillId="0" borderId="4" xfId="0" applyNumberFormat="1" applyFont="1" applyBorder="1"/>
    <xf numFmtId="3" fontId="4" fillId="2" borderId="4" xfId="0" applyNumberFormat="1" applyFont="1" applyFill="1" applyBorder="1"/>
    <xf numFmtId="3" fontId="6" fillId="2" borderId="5" xfId="0" applyNumberFormat="1" applyFont="1" applyFill="1" applyBorder="1"/>
    <xf numFmtId="0" fontId="5" fillId="0" borderId="4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7" xfId="0" applyFont="1" applyBorder="1"/>
    <xf numFmtId="0" fontId="12" fillId="0" borderId="3" xfId="0" applyFont="1" applyBorder="1" applyAlignment="1">
      <alignment horizontal="center" wrapText="1"/>
    </xf>
    <xf numFmtId="0" fontId="13" fillId="0" borderId="1" xfId="0" applyFont="1" applyBorder="1"/>
    <xf numFmtId="165" fontId="12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3" xfId="0" applyFont="1" applyBorder="1"/>
    <xf numFmtId="165" fontId="12" fillId="0" borderId="3" xfId="0" applyNumberFormat="1" applyFont="1" applyBorder="1"/>
    <xf numFmtId="17" fontId="12" fillId="0" borderId="3" xfId="0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8" xfId="0" applyFont="1" applyBorder="1"/>
    <xf numFmtId="165" fontId="12" fillId="0" borderId="8" xfId="0" applyNumberFormat="1" applyFont="1" applyBorder="1"/>
    <xf numFmtId="17" fontId="12" fillId="0" borderId="8" xfId="0" applyNumberFormat="1" applyFont="1" applyBorder="1" applyAlignment="1">
      <alignment horizontal="center"/>
    </xf>
    <xf numFmtId="0" fontId="13" fillId="0" borderId="9" xfId="0" applyFont="1" applyBorder="1"/>
    <xf numFmtId="165" fontId="12" fillId="0" borderId="9" xfId="0" applyNumberFormat="1" applyFont="1" applyBorder="1"/>
    <xf numFmtId="17" fontId="12" fillId="0" borderId="9" xfId="0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164" fontId="12" fillId="0" borderId="10" xfId="1" applyNumberFormat="1" applyFont="1" applyBorder="1" applyAlignment="1">
      <alignment horizontal="center" vertical="center"/>
    </xf>
    <xf numFmtId="165" fontId="12" fillId="0" borderId="10" xfId="0" applyNumberFormat="1" applyFont="1" applyBorder="1"/>
    <xf numFmtId="0" fontId="11" fillId="0" borderId="5" xfId="0" applyFont="1" applyBorder="1"/>
    <xf numFmtId="17" fontId="12" fillId="0" borderId="10" xfId="0" applyNumberFormat="1" applyFont="1" applyBorder="1"/>
    <xf numFmtId="0" fontId="12" fillId="0" borderId="1" xfId="0" applyFont="1" applyBorder="1" applyAlignment="1">
      <alignment horizontal="center" wrapText="1"/>
    </xf>
    <xf numFmtId="0" fontId="13" fillId="0" borderId="10" xfId="0" applyFont="1" applyBorder="1"/>
    <xf numFmtId="0" fontId="13" fillId="0" borderId="4" xfId="0" applyFont="1" applyBorder="1"/>
    <xf numFmtId="165" fontId="12" fillId="0" borderId="4" xfId="0" applyNumberFormat="1" applyFont="1" applyBorder="1"/>
    <xf numFmtId="17" fontId="12" fillId="0" borderId="4" xfId="0" applyNumberFormat="1" applyFont="1" applyBorder="1"/>
    <xf numFmtId="165" fontId="12" fillId="0" borderId="5" xfId="0" applyNumberFormat="1" applyFont="1" applyBorder="1"/>
    <xf numFmtId="17" fontId="12" fillId="0" borderId="5" xfId="0" applyNumberFormat="1" applyFont="1" applyBorder="1"/>
    <xf numFmtId="0" fontId="13" fillId="0" borderId="11" xfId="0" applyFont="1" applyBorder="1"/>
    <xf numFmtId="165" fontId="12" fillId="0" borderId="11" xfId="0" applyNumberFormat="1" applyFont="1" applyBorder="1"/>
    <xf numFmtId="17" fontId="12" fillId="0" borderId="11" xfId="0" applyNumberFormat="1" applyFont="1" applyBorder="1"/>
    <xf numFmtId="164" fontId="12" fillId="0" borderId="4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1" fontId="3" fillId="0" borderId="0" xfId="0" applyNumberFormat="1" applyFont="1"/>
    <xf numFmtId="0" fontId="9" fillId="0" borderId="3" xfId="0" applyFont="1" applyBorder="1" applyAlignment="1">
      <alignment horizontal="center" wrapText="1"/>
    </xf>
    <xf numFmtId="0" fontId="5" fillId="0" borderId="0" xfId="0" applyFont="1"/>
    <xf numFmtId="164" fontId="12" fillId="0" borderId="0" xfId="1" applyNumberFormat="1" applyFont="1" applyAlignment="1">
      <alignment horizontal="center" vertical="center"/>
    </xf>
    <xf numFmtId="164" fontId="12" fillId="0" borderId="14" xfId="1" applyNumberFormat="1" applyFont="1" applyBorder="1" applyAlignment="1">
      <alignment horizontal="center" vertical="center"/>
    </xf>
    <xf numFmtId="17" fontId="4" fillId="0" borderId="4" xfId="0" applyNumberFormat="1" applyFont="1" applyBorder="1"/>
    <xf numFmtId="17" fontId="4" fillId="2" borderId="4" xfId="0" applyNumberFormat="1" applyFont="1" applyFill="1" applyBorder="1"/>
    <xf numFmtId="9" fontId="4" fillId="0" borderId="4" xfId="1" applyFont="1" applyBorder="1"/>
    <xf numFmtId="9" fontId="4" fillId="2" borderId="4" xfId="1" applyFont="1" applyFill="1" applyBorder="1"/>
    <xf numFmtId="3" fontId="4" fillId="2" borderId="3" xfId="0" applyNumberFormat="1" applyFont="1" applyFill="1" applyBorder="1"/>
    <xf numFmtId="3" fontId="4" fillId="0" borderId="3" xfId="0" applyNumberFormat="1" applyFont="1" applyBorder="1"/>
    <xf numFmtId="17" fontId="9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5" xfId="0" applyFont="1" applyBorder="1"/>
    <xf numFmtId="0" fontId="5" fillId="2" borderId="14" xfId="0" applyFont="1" applyFill="1" applyBorder="1"/>
    <xf numFmtId="0" fontId="5" fillId="0" borderId="14" xfId="0" applyFont="1" applyBorder="1"/>
    <xf numFmtId="0" fontId="5" fillId="2" borderId="16" xfId="0" applyFont="1" applyFill="1" applyBorder="1"/>
    <xf numFmtId="3" fontId="4" fillId="2" borderId="16" xfId="0" applyNumberFormat="1" applyFont="1" applyFill="1" applyBorder="1"/>
    <xf numFmtId="9" fontId="4" fillId="2" borderId="16" xfId="1" applyFont="1" applyFill="1" applyBorder="1"/>
    <xf numFmtId="17" fontId="4" fillId="2" borderId="16" xfId="0" applyNumberFormat="1" applyFont="1" applyFill="1" applyBorder="1"/>
    <xf numFmtId="17" fontId="6" fillId="2" borderId="1" xfId="0" applyNumberFormat="1" applyFont="1" applyFill="1" applyBorder="1"/>
    <xf numFmtId="9" fontId="6" fillId="2" borderId="1" xfId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5" fillId="2" borderId="17" xfId="0" applyFont="1" applyFill="1" applyBorder="1"/>
    <xf numFmtId="3" fontId="4" fillId="2" borderId="6" xfId="0" applyNumberFormat="1" applyFont="1" applyFill="1" applyBorder="1"/>
    <xf numFmtId="9" fontId="4" fillId="2" borderId="6" xfId="1" applyFont="1" applyFill="1" applyBorder="1"/>
    <xf numFmtId="17" fontId="4" fillId="2" borderId="6" xfId="0" applyNumberFormat="1" applyFont="1" applyFill="1" applyBorder="1"/>
    <xf numFmtId="3" fontId="6" fillId="0" borderId="16" xfId="0" applyNumberFormat="1" applyFont="1" applyBorder="1"/>
    <xf numFmtId="3" fontId="6" fillId="0" borderId="6" xfId="0" applyNumberFormat="1" applyFont="1" applyBorder="1"/>
    <xf numFmtId="9" fontId="6" fillId="0" borderId="6" xfId="1" applyFont="1" applyBorder="1"/>
    <xf numFmtId="17" fontId="6" fillId="0" borderId="6" xfId="0" applyNumberFormat="1" applyFont="1" applyBorder="1"/>
    <xf numFmtId="0" fontId="6" fillId="2" borderId="15" xfId="0" applyFont="1" applyFill="1" applyBorder="1"/>
    <xf numFmtId="9" fontId="6" fillId="2" borderId="5" xfId="1" applyFont="1" applyFill="1" applyBorder="1"/>
    <xf numFmtId="17" fontId="6" fillId="2" borderId="5" xfId="0" applyNumberFormat="1" applyFont="1" applyFill="1" applyBorder="1"/>
    <xf numFmtId="0" fontId="5" fillId="0" borderId="12" xfId="0" applyFont="1" applyBorder="1"/>
    <xf numFmtId="3" fontId="6" fillId="0" borderId="1" xfId="0" applyNumberFormat="1" applyFont="1" applyBorder="1"/>
    <xf numFmtId="9" fontId="4" fillId="0" borderId="3" xfId="1" applyFont="1" applyBorder="1"/>
    <xf numFmtId="9" fontId="4" fillId="2" borderId="3" xfId="1" applyFont="1" applyFill="1" applyBorder="1"/>
    <xf numFmtId="9" fontId="6" fillId="0" borderId="1" xfId="1" applyFont="1" applyBorder="1"/>
    <xf numFmtId="17" fontId="4" fillId="0" borderId="12" xfId="0" applyNumberFormat="1" applyFont="1" applyBorder="1"/>
    <xf numFmtId="17" fontId="4" fillId="0" borderId="3" xfId="0" applyNumberFormat="1" applyFont="1" applyBorder="1"/>
    <xf numFmtId="17" fontId="4" fillId="2" borderId="3" xfId="0" applyNumberFormat="1" applyFont="1" applyFill="1" applyBorder="1"/>
    <xf numFmtId="17" fontId="6" fillId="0" borderId="1" xfId="0" applyNumberFormat="1" applyFont="1" applyBorder="1"/>
    <xf numFmtId="0" fontId="0" fillId="0" borderId="18" xfId="0" applyBorder="1"/>
    <xf numFmtId="164" fontId="4" fillId="0" borderId="0" xfId="1" applyNumberFormat="1" applyFont="1"/>
    <xf numFmtId="165" fontId="0" fillId="0" borderId="0" xfId="0" applyNumberFormat="1"/>
    <xf numFmtId="0" fontId="7" fillId="3" borderId="0" xfId="0" applyFont="1" applyFill="1"/>
    <xf numFmtId="165" fontId="0" fillId="3" borderId="0" xfId="0" applyNumberFormat="1" applyFill="1"/>
    <xf numFmtId="164" fontId="4" fillId="3" borderId="2" xfId="1" applyNumberFormat="1" applyFont="1" applyFill="1" applyBorder="1"/>
    <xf numFmtId="0" fontId="15" fillId="0" borderId="0" xfId="0" applyFont="1"/>
    <xf numFmtId="0" fontId="3" fillId="0" borderId="0" xfId="0" applyFont="1"/>
    <xf numFmtId="0" fontId="16" fillId="0" borderId="19" xfId="0" applyFont="1" applyBorder="1"/>
    <xf numFmtId="17" fontId="17" fillId="0" borderId="19" xfId="0" applyNumberFormat="1" applyFont="1" applyBorder="1" applyAlignment="1">
      <alignment horizontal="center" wrapText="1"/>
    </xf>
    <xf numFmtId="0" fontId="15" fillId="0" borderId="23" xfId="0" applyFont="1" applyBorder="1"/>
    <xf numFmtId="0" fontId="0" fillId="0" borderId="24" xfId="0" applyBorder="1"/>
    <xf numFmtId="3" fontId="15" fillId="0" borderId="27" xfId="0" applyNumberFormat="1" applyFont="1" applyBorder="1"/>
    <xf numFmtId="0" fontId="1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5" fillId="0" borderId="27" xfId="0" applyFont="1" applyBorder="1"/>
    <xf numFmtId="3" fontId="15" fillId="0" borderId="29" xfId="0" applyNumberFormat="1" applyFont="1" applyBorder="1"/>
    <xf numFmtId="17" fontId="17" fillId="0" borderId="21" xfId="0" applyNumberFormat="1" applyFont="1" applyBorder="1" applyAlignment="1">
      <alignment horizontal="center" wrapText="1"/>
    </xf>
    <xf numFmtId="0" fontId="15" fillId="0" borderId="29" xfId="0" applyFont="1" applyBorder="1"/>
    <xf numFmtId="0" fontId="15" fillId="0" borderId="28" xfId="0" applyFont="1" applyBorder="1"/>
    <xf numFmtId="0" fontId="15" fillId="0" borderId="26" xfId="0" applyFont="1" applyBorder="1"/>
    <xf numFmtId="0" fontId="1" fillId="0" borderId="0" xfId="0" applyFont="1"/>
    <xf numFmtId="3" fontId="0" fillId="0" borderId="0" xfId="0" applyNumberFormat="1"/>
    <xf numFmtId="0" fontId="8" fillId="0" borderId="0" xfId="0" applyFont="1"/>
    <xf numFmtId="164" fontId="4" fillId="0" borderId="30" xfId="1" applyNumberFormat="1" applyFont="1" applyBorder="1"/>
    <xf numFmtId="0" fontId="18" fillId="0" borderId="2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/>
    <xf numFmtId="17" fontId="19" fillId="0" borderId="20" xfId="0" applyNumberFormat="1" applyFont="1" applyBorder="1" applyAlignment="1">
      <alignment horizontal="center"/>
    </xf>
    <xf numFmtId="17" fontId="19" fillId="0" borderId="21" xfId="0" applyNumberFormat="1" applyFont="1" applyBorder="1" applyAlignment="1">
      <alignment horizontal="center"/>
    </xf>
    <xf numFmtId="17" fontId="19" fillId="0" borderId="22" xfId="0" applyNumberFormat="1" applyFont="1" applyBorder="1" applyAlignment="1">
      <alignment horizontal="center" wrapText="1"/>
    </xf>
    <xf numFmtId="17" fontId="19" fillId="0" borderId="19" xfId="0" applyNumberFormat="1" applyFont="1" applyBorder="1" applyAlignment="1">
      <alignment horizontal="center" wrapText="1"/>
    </xf>
    <xf numFmtId="0" fontId="20" fillId="0" borderId="25" xfId="0" applyFont="1" applyBorder="1"/>
    <xf numFmtId="0" fontId="20" fillId="0" borderId="24" xfId="0" applyFont="1" applyBorder="1"/>
    <xf numFmtId="165" fontId="20" fillId="0" borderId="0" xfId="0" applyNumberFormat="1" applyFont="1"/>
    <xf numFmtId="0" fontId="20" fillId="0" borderId="27" xfId="0" applyFont="1" applyBorder="1"/>
    <xf numFmtId="164" fontId="20" fillId="0" borderId="27" xfId="1" applyNumberFormat="1" applyFont="1" applyBorder="1"/>
    <xf numFmtId="0" fontId="20" fillId="4" borderId="25" xfId="0" applyFont="1" applyFill="1" applyBorder="1"/>
    <xf numFmtId="0" fontId="20" fillId="4" borderId="24" xfId="0" applyFont="1" applyFill="1" applyBorder="1"/>
    <xf numFmtId="0" fontId="20" fillId="4" borderId="27" xfId="0" applyFont="1" applyFill="1" applyBorder="1"/>
    <xf numFmtId="165" fontId="20" fillId="4" borderId="0" xfId="0" applyNumberFormat="1" applyFont="1" applyFill="1"/>
    <xf numFmtId="164" fontId="20" fillId="4" borderId="27" xfId="1" applyNumberFormat="1" applyFont="1" applyFill="1" applyBorder="1"/>
    <xf numFmtId="0" fontId="21" fillId="0" borderId="0" xfId="0" applyFont="1" applyFill="1"/>
    <xf numFmtId="165" fontId="21" fillId="0" borderId="0" xfId="0" applyNumberFormat="1" applyFont="1" applyFill="1"/>
    <xf numFmtId="164" fontId="22" fillId="0" borderId="2" xfId="1" applyNumberFormat="1" applyFont="1" applyFill="1" applyBorder="1"/>
    <xf numFmtId="0" fontId="19" fillId="0" borderId="31" xfId="0" applyFont="1" applyFill="1" applyBorder="1" applyAlignment="1"/>
    <xf numFmtId="0" fontId="19" fillId="0" borderId="20" xfId="0" applyFont="1" applyFill="1" applyBorder="1" applyAlignment="1"/>
    <xf numFmtId="0" fontId="19" fillId="0" borderId="19" xfId="0" applyFont="1" applyFill="1" applyBorder="1" applyAlignment="1"/>
    <xf numFmtId="165" fontId="19" fillId="0" borderId="20" xfId="0" applyNumberFormat="1" applyFont="1" applyFill="1" applyBorder="1"/>
    <xf numFmtId="164" fontId="19" fillId="0" borderId="28" xfId="1" applyNumberFormat="1" applyFont="1" applyFill="1" applyBorder="1"/>
    <xf numFmtId="0" fontId="20" fillId="0" borderId="25" xfId="0" applyFont="1" applyFill="1" applyBorder="1"/>
    <xf numFmtId="0" fontId="20" fillId="0" borderId="24" xfId="0" applyFont="1" applyFill="1" applyBorder="1"/>
    <xf numFmtId="0" fontId="20" fillId="0" borderId="27" xfId="0" applyFont="1" applyFill="1" applyBorder="1"/>
    <xf numFmtId="165" fontId="20" fillId="0" borderId="0" xfId="0" applyNumberFormat="1" applyFont="1" applyFill="1"/>
    <xf numFmtId="164" fontId="20" fillId="0" borderId="27" xfId="1" applyNumberFormat="1" applyFont="1" applyFill="1" applyBorder="1"/>
    <xf numFmtId="0" fontId="19" fillId="0" borderId="28" xfId="0" applyFont="1" applyFill="1" applyBorder="1"/>
    <xf numFmtId="0" fontId="19" fillId="0" borderId="19" xfId="0" applyFont="1" applyFill="1" applyBorder="1"/>
    <xf numFmtId="165" fontId="19" fillId="0" borderId="28" xfId="0" applyNumberFormat="1" applyFont="1" applyFill="1" applyBorder="1"/>
    <xf numFmtId="0" fontId="21" fillId="3" borderId="0" xfId="0" applyFont="1" applyFill="1"/>
    <xf numFmtId="165" fontId="21" fillId="3" borderId="0" xfId="0" applyNumberFormat="1" applyFont="1" applyFill="1"/>
    <xf numFmtId="164" fontId="22" fillId="3" borderId="2" xfId="1" applyNumberFormat="1" applyFont="1" applyFill="1" applyBorder="1"/>
    <xf numFmtId="0" fontId="19" fillId="4" borderId="28" xfId="0" applyFont="1" applyFill="1" applyBorder="1"/>
    <xf numFmtId="0" fontId="19" fillId="4" borderId="19" xfId="0" applyFont="1" applyFill="1" applyBorder="1"/>
    <xf numFmtId="165" fontId="19" fillId="4" borderId="20" xfId="0" applyNumberFormat="1" applyFont="1" applyFill="1" applyBorder="1"/>
    <xf numFmtId="164" fontId="19" fillId="4" borderId="28" xfId="1" applyNumberFormat="1" applyFont="1" applyFill="1" applyBorder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9" fillId="0" borderId="32" xfId="0" applyFont="1" applyFill="1" applyBorder="1"/>
    <xf numFmtId="165" fontId="19" fillId="0" borderId="31" xfId="0" applyNumberFormat="1" applyFont="1" applyFill="1" applyBorder="1"/>
    <xf numFmtId="164" fontId="19" fillId="0" borderId="28" xfId="0" applyNumberFormat="1" applyFont="1" applyFill="1" applyBorder="1"/>
    <xf numFmtId="165" fontId="19" fillId="0" borderId="19" xfId="0" applyNumberFormat="1" applyFont="1" applyFill="1" applyBorder="1"/>
    <xf numFmtId="164" fontId="19" fillId="0" borderId="31" xfId="1" applyNumberFormat="1" applyFont="1" applyFill="1" applyBorder="1"/>
    <xf numFmtId="164" fontId="19" fillId="0" borderId="19" xfId="1" applyNumberFormat="1" applyFont="1" applyFill="1" applyBorder="1"/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C0C0C0"/>
      <color rgb="FFE3008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</a:t>
            </a:r>
          </a:p>
        </c:rich>
      </c:tx>
      <c:layout>
        <c:manualLayout>
          <c:xMode val="edge"/>
          <c:yMode val="edge"/>
          <c:x val="0.21124651971695041"/>
          <c:y val="2.55486648239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77"/>
          <c:y val="0.16039548153825944"/>
          <c:w val="0.87538058880232006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NORTH WEST</c:v>
                </c:pt>
                <c:pt idx="3">
                  <c:v>YORKS &amp; HUMBER </c:v>
                </c:pt>
                <c:pt idx="4">
                  <c:v>EAST MIDLANDS</c:v>
                </c:pt>
                <c:pt idx="5">
                  <c:v>WEST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'2014'!$G$21:$G$31</c:f>
              <c:numCache>
                <c:formatCode>0.0%</c:formatCode>
                <c:ptCount val="11"/>
                <c:pt idx="0">
                  <c:v>-8.2649313515245626E-2</c:v>
                </c:pt>
                <c:pt idx="1">
                  <c:v>-6.8129363989599456E-2</c:v>
                </c:pt>
                <c:pt idx="2">
                  <c:v>-5.7521403312860597E-2</c:v>
                </c:pt>
                <c:pt idx="3">
                  <c:v>-5.4658787713926849E-2</c:v>
                </c:pt>
                <c:pt idx="4">
                  <c:v>-2.2404328820418762E-2</c:v>
                </c:pt>
                <c:pt idx="5">
                  <c:v>-1.7689515403583433E-2</c:v>
                </c:pt>
                <c:pt idx="6">
                  <c:v>5.5195574378945622E-3</c:v>
                </c:pt>
                <c:pt idx="7">
                  <c:v>4.5191193511008088E-2</c:v>
                </c:pt>
                <c:pt idx="8">
                  <c:v>0.10856366329439382</c:v>
                </c:pt>
                <c:pt idx="9">
                  <c:v>0.13168649607192195</c:v>
                </c:pt>
                <c:pt idx="10">
                  <c:v>0.47308782591199328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E84-B1B6-83282C53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488704"/>
        <c:axId val="98490240"/>
      </c:barChart>
      <c:catAx>
        <c:axId val="984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90240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8490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8870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 to April 2015</a:t>
            </a:r>
          </a:p>
        </c:rich>
      </c:tx>
      <c:layout>
        <c:manualLayout>
          <c:xMode val="edge"/>
          <c:yMode val="edge"/>
          <c:x val="0.1565352735163433"/>
          <c:y val="6.4879915088983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8"/>
          <c:y val="0.16039548153825944"/>
          <c:w val="0.87538058880231973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 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'2015'!$G$21:$G$31</c:f>
              <c:numCache>
                <c:formatCode>0.0%</c:formatCode>
                <c:ptCount val="11"/>
                <c:pt idx="0">
                  <c:v>-4.4858269883496948E-2</c:v>
                </c:pt>
                <c:pt idx="1">
                  <c:v>-4.0717534875301498E-2</c:v>
                </c:pt>
                <c:pt idx="2">
                  <c:v>-2.8060208199816361E-2</c:v>
                </c:pt>
                <c:pt idx="3">
                  <c:v>-2.6679670817991941E-2</c:v>
                </c:pt>
                <c:pt idx="4">
                  <c:v>8.8256588856416851E-3</c:v>
                </c:pt>
                <c:pt idx="5">
                  <c:v>2.0498522277365705E-2</c:v>
                </c:pt>
                <c:pt idx="6">
                  <c:v>4.7847668307333002E-2</c:v>
                </c:pt>
                <c:pt idx="7">
                  <c:v>0.1120340309107859</c:v>
                </c:pt>
                <c:pt idx="8">
                  <c:v>0.14944080284103967</c:v>
                </c:pt>
                <c:pt idx="9">
                  <c:v>0.15157857869544178</c:v>
                </c:pt>
                <c:pt idx="10">
                  <c:v>0.44347034488515136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8-4FD8-BBD5-69EEF84E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883264"/>
        <c:axId val="99913728"/>
      </c:barChart>
      <c:catAx>
        <c:axId val="998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C0C0C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13728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9913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190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88326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34</xdr:row>
      <xdr:rowOff>0</xdr:rowOff>
    </xdr:to>
    <xdr:graphicFrame macro="">
      <xdr:nvGraphicFramePr>
        <xdr:cNvPr id="1194" name="Char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32</xdr:row>
      <xdr:rowOff>133350</xdr:rowOff>
    </xdr:to>
    <xdr:graphicFrame macro="">
      <xdr:nvGraphicFramePr>
        <xdr:cNvPr id="47228" name="Chart 1">
          <a:extLst>
            <a:ext uri="{FF2B5EF4-FFF2-40B4-BE49-F238E27FC236}">
              <a16:creationId xmlns:a16="http://schemas.microsoft.com/office/drawing/2014/main" id="{00000000-0008-0000-0300-00007C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1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8.7109375" customWidth="1"/>
    <col min="3" max="3" width="8.140625" customWidth="1"/>
    <col min="4" max="4" width="42.5703125" customWidth="1"/>
    <col min="5" max="5" width="12" customWidth="1"/>
    <col min="6" max="7" width="9.5703125" bestFit="1" customWidth="1"/>
    <col min="8" max="8" width="9.5703125" customWidth="1"/>
    <col min="9" max="9" width="8.28515625" customWidth="1"/>
    <col min="10" max="10" width="4.140625" customWidth="1"/>
    <col min="11" max="11" width="6" customWidth="1"/>
    <col min="12" max="12" width="8.140625" customWidth="1"/>
    <col min="14" max="14" width="8.7109375" customWidth="1"/>
    <col min="16" max="16" width="13.42578125" customWidth="1"/>
    <col min="20" max="20" width="48.140625" bestFit="1" customWidth="1"/>
  </cols>
  <sheetData>
    <row r="1" spans="2:25" x14ac:dyDescent="0.2">
      <c r="B1" s="106"/>
      <c r="C1" s="106"/>
      <c r="D1" s="165" t="s">
        <v>120</v>
      </c>
      <c r="E1" s="106"/>
      <c r="F1" s="106"/>
      <c r="G1" s="106"/>
      <c r="H1" s="106"/>
      <c r="I1" s="106"/>
      <c r="J1" s="1"/>
      <c r="K1" s="1"/>
      <c r="L1" s="1"/>
      <c r="R1" s="106"/>
      <c r="S1" s="106"/>
      <c r="T1" s="165"/>
      <c r="U1" s="106"/>
      <c r="V1" s="106"/>
      <c r="W1" s="106"/>
      <c r="X1" s="106"/>
      <c r="Y1" s="106"/>
    </row>
    <row r="2" spans="2:25" x14ac:dyDescent="0.2">
      <c r="B2" s="110"/>
      <c r="C2" s="106"/>
      <c r="D2" s="166"/>
      <c r="E2" s="106"/>
      <c r="F2" s="106"/>
      <c r="G2" s="106"/>
      <c r="H2" s="106"/>
      <c r="I2" s="106"/>
      <c r="J2" s="1"/>
      <c r="K2" s="1"/>
      <c r="L2" s="1"/>
      <c r="R2" s="106"/>
      <c r="S2" s="106"/>
      <c r="T2" s="166"/>
      <c r="U2" s="106"/>
      <c r="V2" s="106"/>
      <c r="W2" s="106"/>
      <c r="X2" s="106"/>
      <c r="Y2" s="106"/>
    </row>
    <row r="3" spans="2:25" ht="45" x14ac:dyDescent="0.3">
      <c r="B3" s="125" t="s">
        <v>126</v>
      </c>
      <c r="C3" s="126" t="s">
        <v>0</v>
      </c>
      <c r="D3" s="127" t="s">
        <v>119</v>
      </c>
      <c r="E3" s="128">
        <v>44013</v>
      </c>
      <c r="F3" s="128">
        <v>44348</v>
      </c>
      <c r="G3" s="129">
        <v>44378</v>
      </c>
      <c r="H3" s="130" t="s">
        <v>135</v>
      </c>
      <c r="I3" s="131" t="s">
        <v>134</v>
      </c>
      <c r="J3" s="1"/>
      <c r="K3" s="1"/>
      <c r="L3" s="1"/>
      <c r="R3" s="106"/>
    </row>
    <row r="4" spans="2:25" ht="15" x14ac:dyDescent="0.3">
      <c r="B4" s="137">
        <v>102</v>
      </c>
      <c r="C4" s="138">
        <v>101</v>
      </c>
      <c r="D4" s="139" t="s">
        <v>166</v>
      </c>
      <c r="E4" s="140">
        <v>139247.99138027808</v>
      </c>
      <c r="F4" s="140">
        <v>155757.08688875686</v>
      </c>
      <c r="G4" s="140">
        <v>155886.63385542299</v>
      </c>
      <c r="H4" s="141">
        <f t="shared" ref="H4:H51" si="0">+G4/F4*1-1</f>
        <v>8.3172438091794199E-4</v>
      </c>
      <c r="I4" s="141">
        <f t="shared" ref="I4:I67" si="1">+G4/E4*1-1</f>
        <v>0.11948928174989426</v>
      </c>
      <c r="J4" s="1"/>
      <c r="K4" s="1"/>
      <c r="M4">
        <v>155886.63385542299</v>
      </c>
      <c r="N4" s="122">
        <v>0</v>
      </c>
    </row>
    <row r="5" spans="2:25" ht="15" x14ac:dyDescent="0.3">
      <c r="B5" s="137">
        <v>95</v>
      </c>
      <c r="C5" s="138">
        <v>94</v>
      </c>
      <c r="D5" s="139" t="s">
        <v>25</v>
      </c>
      <c r="E5" s="140">
        <v>162861.10377794912</v>
      </c>
      <c r="F5" s="140">
        <v>177897.87193005011</v>
      </c>
      <c r="G5" s="140">
        <v>184986.99277435488</v>
      </c>
      <c r="H5" s="141">
        <f t="shared" si="0"/>
        <v>3.9849385309635554E-2</v>
      </c>
      <c r="I5" s="141">
        <f t="shared" si="1"/>
        <v>0.13585741765924064</v>
      </c>
      <c r="J5" s="1"/>
      <c r="K5" s="1"/>
      <c r="M5">
        <v>184986.99277435488</v>
      </c>
      <c r="N5" s="122">
        <v>0</v>
      </c>
    </row>
    <row r="6" spans="2:25" ht="15" x14ac:dyDescent="0.3">
      <c r="B6" s="137">
        <v>99</v>
      </c>
      <c r="C6" s="138">
        <v>97</v>
      </c>
      <c r="D6" s="139" t="s">
        <v>27</v>
      </c>
      <c r="E6" s="140">
        <v>143857.99954353031</v>
      </c>
      <c r="F6" s="140">
        <v>167079.75066956008</v>
      </c>
      <c r="G6" s="140">
        <v>167746.04736120833</v>
      </c>
      <c r="H6" s="141">
        <f t="shared" si="0"/>
        <v>3.9878961333024154E-3</v>
      </c>
      <c r="I6" s="141">
        <f t="shared" si="1"/>
        <v>0.16605296815940829</v>
      </c>
      <c r="J6" s="1"/>
      <c r="K6" s="1"/>
      <c r="M6">
        <v>167746.04736120833</v>
      </c>
      <c r="N6" s="122">
        <v>0</v>
      </c>
    </row>
    <row r="7" spans="2:25" ht="15" x14ac:dyDescent="0.3">
      <c r="B7" s="132">
        <v>101</v>
      </c>
      <c r="C7" s="133">
        <v>100</v>
      </c>
      <c r="D7" s="135" t="s">
        <v>28</v>
      </c>
      <c r="E7" s="134">
        <v>142211.40681312187</v>
      </c>
      <c r="F7" s="134">
        <v>159748.58592723025</v>
      </c>
      <c r="G7" s="134">
        <v>161231.77559931343</v>
      </c>
      <c r="H7" s="136">
        <f t="shared" si="0"/>
        <v>9.2845245763790718E-3</v>
      </c>
      <c r="I7" s="136">
        <f t="shared" si="1"/>
        <v>0.1337471389421383</v>
      </c>
      <c r="J7" s="1"/>
      <c r="K7" s="1"/>
      <c r="M7">
        <v>167423.726929508</v>
      </c>
      <c r="N7" s="122">
        <v>6191.9513301945699</v>
      </c>
    </row>
    <row r="8" spans="2:25" ht="15" x14ac:dyDescent="0.3">
      <c r="B8" s="132">
        <v>65</v>
      </c>
      <c r="C8" s="133">
        <v>59</v>
      </c>
      <c r="D8" s="135" t="s">
        <v>29</v>
      </c>
      <c r="E8" s="134">
        <v>213100.10861332461</v>
      </c>
      <c r="F8" s="134">
        <v>248528.58894285993</v>
      </c>
      <c r="G8" s="134">
        <v>244745.1377293916</v>
      </c>
      <c r="H8" s="136">
        <f t="shared" si="0"/>
        <v>-1.5223404396096263E-2</v>
      </c>
      <c r="I8" s="136">
        <f t="shared" si="1"/>
        <v>0.14849841852257173</v>
      </c>
      <c r="J8" s="136"/>
      <c r="K8" s="1"/>
      <c r="M8">
        <v>248668.74376427391</v>
      </c>
      <c r="N8" s="122">
        <v>3923.6060348823084</v>
      </c>
    </row>
    <row r="9" spans="2:25" ht="15" x14ac:dyDescent="0.3">
      <c r="B9" s="132">
        <v>100</v>
      </c>
      <c r="C9" s="133">
        <v>99</v>
      </c>
      <c r="D9" s="135" t="s">
        <v>30</v>
      </c>
      <c r="E9" s="134">
        <v>143760.27945489969</v>
      </c>
      <c r="F9" s="134">
        <v>159759.75198419965</v>
      </c>
      <c r="G9" s="134">
        <v>161406.98151086134</v>
      </c>
      <c r="H9" s="136">
        <f t="shared" si="0"/>
        <v>1.0310666523972722E-2</v>
      </c>
      <c r="I9" s="136">
        <f t="shared" si="1"/>
        <v>0.12275088865208938</v>
      </c>
      <c r="J9" s="1"/>
      <c r="K9" s="1"/>
      <c r="M9">
        <v>169612.55755690896</v>
      </c>
      <c r="N9" s="122">
        <v>8205.5760460476158</v>
      </c>
    </row>
    <row r="10" spans="2:25" ht="15" x14ac:dyDescent="0.3">
      <c r="B10" s="132">
        <v>93</v>
      </c>
      <c r="C10" s="133">
        <v>95</v>
      </c>
      <c r="D10" s="135" t="s">
        <v>31</v>
      </c>
      <c r="E10" s="134">
        <v>171061.10402904594</v>
      </c>
      <c r="F10" s="134">
        <v>175936.98061640319</v>
      </c>
      <c r="G10" s="134">
        <v>182718.43341363021</v>
      </c>
      <c r="H10" s="136">
        <f t="shared" si="0"/>
        <v>3.8544783327915999E-2</v>
      </c>
      <c r="I10" s="136">
        <f t="shared" si="1"/>
        <v>6.8147165603496207E-2</v>
      </c>
      <c r="J10" s="1"/>
      <c r="K10" s="1"/>
      <c r="M10">
        <v>194588.97493858729</v>
      </c>
      <c r="N10" s="122">
        <v>11870.54152495708</v>
      </c>
    </row>
    <row r="11" spans="2:25" ht="15" x14ac:dyDescent="0.3">
      <c r="B11" s="132">
        <v>92</v>
      </c>
      <c r="C11" s="133">
        <v>92</v>
      </c>
      <c r="D11" s="135" t="s">
        <v>32</v>
      </c>
      <c r="E11" s="134">
        <v>171159.90375726848</v>
      </c>
      <c r="F11" s="134">
        <v>186561.17382418833</v>
      </c>
      <c r="G11" s="134">
        <v>188172.61769524749</v>
      </c>
      <c r="H11" s="136">
        <f t="shared" si="0"/>
        <v>8.6376164880788142E-3</v>
      </c>
      <c r="I11" s="136">
        <f t="shared" si="1"/>
        <v>9.9396608460972979E-2</v>
      </c>
      <c r="J11" s="1"/>
      <c r="K11" s="1"/>
      <c r="M11">
        <v>203591.25099632089</v>
      </c>
      <c r="N11" s="122">
        <v>15418.633301073394</v>
      </c>
    </row>
    <row r="12" spans="2:25" ht="15" x14ac:dyDescent="0.3">
      <c r="B12" s="149" t="s">
        <v>179</v>
      </c>
      <c r="C12" s="171"/>
      <c r="D12" s="172"/>
      <c r="E12" s="148">
        <v>166534.03878077833</v>
      </c>
      <c r="F12" s="148">
        <v>184528.60485358149</v>
      </c>
      <c r="G12" s="148">
        <v>185689.28060066747</v>
      </c>
      <c r="H12" s="149">
        <f t="shared" si="0"/>
        <v>6.2899502654720774E-3</v>
      </c>
      <c r="I12" s="149">
        <f t="shared" si="1"/>
        <v>0.11502298244927966</v>
      </c>
      <c r="J12" s="1"/>
      <c r="K12" s="1"/>
      <c r="M12">
        <v>191470.80803207663</v>
      </c>
      <c r="N12" s="122">
        <v>5781.5274314091657</v>
      </c>
    </row>
    <row r="13" spans="2:25" ht="15" x14ac:dyDescent="0.3">
      <c r="B13" s="132">
        <v>98</v>
      </c>
      <c r="C13" s="133">
        <v>98</v>
      </c>
      <c r="D13" s="135" t="s">
        <v>33</v>
      </c>
      <c r="E13" s="134">
        <v>143867.65344404415</v>
      </c>
      <c r="F13" s="134">
        <v>164695.96193840462</v>
      </c>
      <c r="G13" s="134">
        <v>163427.40197194033</v>
      </c>
      <c r="H13" s="136">
        <f t="shared" si="0"/>
        <v>-7.7024351510132094E-3</v>
      </c>
      <c r="I13" s="136">
        <f t="shared" si="1"/>
        <v>0.13595654102681087</v>
      </c>
      <c r="J13" s="1"/>
      <c r="K13" s="1"/>
      <c r="M13">
        <v>164695.96193840462</v>
      </c>
      <c r="N13" s="122">
        <v>1268.5599664642941</v>
      </c>
    </row>
    <row r="14" spans="2:25" ht="15" x14ac:dyDescent="0.3">
      <c r="B14" s="137">
        <v>108</v>
      </c>
      <c r="C14" s="138">
        <v>107</v>
      </c>
      <c r="D14" s="139" t="s">
        <v>34</v>
      </c>
      <c r="E14" s="140">
        <v>125643.8766965239</v>
      </c>
      <c r="F14" s="140">
        <v>140207.40300624826</v>
      </c>
      <c r="G14" s="140">
        <v>141864.00679496201</v>
      </c>
      <c r="H14" s="141">
        <f t="shared" si="0"/>
        <v>1.1815380309411427E-2</v>
      </c>
      <c r="I14" s="141">
        <f t="shared" si="1"/>
        <v>0.12909606520352512</v>
      </c>
      <c r="J14" s="1"/>
      <c r="K14" s="1"/>
      <c r="M14">
        <v>141864.00679496201</v>
      </c>
      <c r="N14" s="122">
        <v>0</v>
      </c>
    </row>
    <row r="15" spans="2:25" ht="15" x14ac:dyDescent="0.3">
      <c r="B15" s="150">
        <v>33</v>
      </c>
      <c r="C15" s="151">
        <v>27</v>
      </c>
      <c r="D15" s="152" t="s">
        <v>167</v>
      </c>
      <c r="E15" s="153">
        <v>299894.18573291722</v>
      </c>
      <c r="F15" s="153">
        <v>336588.97436367074</v>
      </c>
      <c r="G15" s="153">
        <v>336920.08547761285</v>
      </c>
      <c r="H15" s="154">
        <f t="shared" si="0"/>
        <v>9.8372537177748853E-4</v>
      </c>
      <c r="I15" s="154">
        <f t="shared" si="1"/>
        <v>0.12346321304698638</v>
      </c>
      <c r="J15" s="1"/>
      <c r="K15" s="1"/>
      <c r="M15">
        <v>342552.1566489744</v>
      </c>
      <c r="N15" s="122">
        <v>5632.0711713615456</v>
      </c>
    </row>
    <row r="16" spans="2:25" ht="15" x14ac:dyDescent="0.3">
      <c r="B16" s="150">
        <v>48</v>
      </c>
      <c r="C16" s="151">
        <v>49</v>
      </c>
      <c r="D16" s="152" t="s">
        <v>168</v>
      </c>
      <c r="E16" s="153">
        <v>254003.80871021553</v>
      </c>
      <c r="F16" s="153">
        <v>287305.21335264103</v>
      </c>
      <c r="G16" s="153">
        <v>288990.64957927476</v>
      </c>
      <c r="H16" s="154">
        <f t="shared" si="0"/>
        <v>5.8663614452585389E-3</v>
      </c>
      <c r="I16" s="154">
        <f t="shared" si="1"/>
        <v>0.13774140256681955</v>
      </c>
      <c r="J16" s="1"/>
      <c r="K16" s="1"/>
      <c r="M16">
        <v>295450.64223106444</v>
      </c>
      <c r="N16" s="122">
        <v>6459.992651789682</v>
      </c>
    </row>
    <row r="17" spans="2:14" ht="15" x14ac:dyDescent="0.3">
      <c r="B17" s="150">
        <v>86</v>
      </c>
      <c r="C17" s="151">
        <v>93</v>
      </c>
      <c r="D17" s="152" t="s">
        <v>37</v>
      </c>
      <c r="E17" s="153">
        <v>180745.93485546342</v>
      </c>
      <c r="F17" s="153">
        <v>185991.46724852896</v>
      </c>
      <c r="G17" s="153">
        <v>185183.10690851268</v>
      </c>
      <c r="H17" s="154">
        <f t="shared" si="0"/>
        <v>-4.3462227164223766E-3</v>
      </c>
      <c r="I17" s="154">
        <f t="shared" si="1"/>
        <v>2.454922184887609E-2</v>
      </c>
      <c r="J17" s="1"/>
      <c r="K17" s="1"/>
      <c r="M17">
        <v>185991.46724852896</v>
      </c>
      <c r="N17" s="122">
        <v>808.36034001628286</v>
      </c>
    </row>
    <row r="18" spans="2:14" ht="15" x14ac:dyDescent="0.3">
      <c r="B18" s="137">
        <v>57</v>
      </c>
      <c r="C18" s="138">
        <v>52</v>
      </c>
      <c r="D18" s="139" t="s">
        <v>40</v>
      </c>
      <c r="E18" s="140">
        <v>228191.65669782707</v>
      </c>
      <c r="F18" s="140">
        <v>265155.90564551338</v>
      </c>
      <c r="G18" s="140">
        <v>268257.73441436206</v>
      </c>
      <c r="H18" s="141">
        <f t="shared" si="0"/>
        <v>1.1698131939763323E-2</v>
      </c>
      <c r="I18" s="141">
        <f t="shared" si="1"/>
        <v>0.1755808178806062</v>
      </c>
      <c r="J18" s="1"/>
      <c r="K18" s="1"/>
      <c r="M18">
        <v>268257.73441436206</v>
      </c>
      <c r="N18" s="122">
        <v>0</v>
      </c>
    </row>
    <row r="19" spans="2:14" ht="15" x14ac:dyDescent="0.3">
      <c r="B19" s="150">
        <v>75</v>
      </c>
      <c r="C19" s="151">
        <v>76</v>
      </c>
      <c r="D19" s="152" t="s">
        <v>24</v>
      </c>
      <c r="E19" s="153">
        <v>196024.93478477953</v>
      </c>
      <c r="F19" s="153">
        <v>220673.44578343062</v>
      </c>
      <c r="G19" s="153">
        <v>221381.41514922594</v>
      </c>
      <c r="H19" s="154">
        <f t="shared" si="0"/>
        <v>3.2082218287836639E-3</v>
      </c>
      <c r="I19" s="154">
        <f t="shared" si="1"/>
        <v>0.12935334166689505</v>
      </c>
      <c r="J19" s="1"/>
      <c r="K19" s="1"/>
      <c r="M19">
        <v>229178.37872003493</v>
      </c>
      <c r="N19" s="122">
        <v>7796.9635708089918</v>
      </c>
    </row>
    <row r="20" spans="2:14" ht="15" x14ac:dyDescent="0.3">
      <c r="B20" s="150">
        <v>68</v>
      </c>
      <c r="C20" s="151">
        <v>62</v>
      </c>
      <c r="D20" s="152" t="s">
        <v>36</v>
      </c>
      <c r="E20" s="153">
        <v>209545.51635954645</v>
      </c>
      <c r="F20" s="153">
        <v>239252.01194764939</v>
      </c>
      <c r="G20" s="153">
        <v>241385.04090994332</v>
      </c>
      <c r="H20" s="154">
        <f t="shared" si="0"/>
        <v>8.9154065829157858E-3</v>
      </c>
      <c r="I20" s="154">
        <f t="shared" si="1"/>
        <v>0.15194562548293966</v>
      </c>
      <c r="J20" s="1"/>
      <c r="K20" s="1"/>
      <c r="M20">
        <v>248464.48385591494</v>
      </c>
      <c r="N20" s="122">
        <v>7079.4429459716193</v>
      </c>
    </row>
    <row r="21" spans="2:14" ht="15" x14ac:dyDescent="0.3">
      <c r="B21" s="150">
        <v>85</v>
      </c>
      <c r="C21" s="151">
        <v>82</v>
      </c>
      <c r="D21" s="152" t="s">
        <v>38</v>
      </c>
      <c r="E21" s="153">
        <v>182232.38569779773</v>
      </c>
      <c r="F21" s="153">
        <v>205209.17276532025</v>
      </c>
      <c r="G21" s="153">
        <v>207325.39438275262</v>
      </c>
      <c r="H21" s="154">
        <f t="shared" si="0"/>
        <v>1.0312509859647045E-2</v>
      </c>
      <c r="I21" s="154">
        <f t="shared" si="1"/>
        <v>0.13769785534480961</v>
      </c>
      <c r="J21" s="1"/>
      <c r="K21" s="1"/>
      <c r="M21">
        <v>210252.31403355184</v>
      </c>
      <c r="N21" s="122">
        <v>2926.9196507992165</v>
      </c>
    </row>
    <row r="22" spans="2:14" ht="15" x14ac:dyDescent="0.3">
      <c r="B22" s="150">
        <v>83</v>
      </c>
      <c r="C22" s="151">
        <v>83</v>
      </c>
      <c r="D22" s="152" t="s">
        <v>39</v>
      </c>
      <c r="E22" s="153">
        <v>184818.86308394201</v>
      </c>
      <c r="F22" s="153">
        <v>205007.29147126331</v>
      </c>
      <c r="G22" s="153">
        <v>207060.97762037092</v>
      </c>
      <c r="H22" s="154">
        <f t="shared" si="0"/>
        <v>1.0017624906748734E-2</v>
      </c>
      <c r="I22" s="154">
        <f t="shared" si="1"/>
        <v>0.12034547862317968</v>
      </c>
      <c r="J22" s="1"/>
      <c r="K22" s="1"/>
      <c r="M22">
        <v>210346.36200862462</v>
      </c>
      <c r="N22" s="122">
        <v>3285.3843882537039</v>
      </c>
    </row>
    <row r="23" spans="2:14" ht="15" x14ac:dyDescent="0.3">
      <c r="B23" s="149" t="s">
        <v>180</v>
      </c>
      <c r="C23" s="149"/>
      <c r="D23" s="149"/>
      <c r="E23" s="148">
        <v>205031.32676914075</v>
      </c>
      <c r="F23" s="148">
        <v>231469.16077254579</v>
      </c>
      <c r="G23" s="148">
        <v>233241.36329405662</v>
      </c>
      <c r="H23" s="149">
        <f t="shared" si="0"/>
        <v>7.6563224042285327E-3</v>
      </c>
      <c r="I23" s="149">
        <f t="shared" si="1"/>
        <v>0.13758890882406249</v>
      </c>
      <c r="J23" s="1"/>
      <c r="K23" s="1"/>
      <c r="M23">
        <v>237136.82862206243</v>
      </c>
      <c r="N23" s="122">
        <v>3895.4653280058119</v>
      </c>
    </row>
    <row r="24" spans="2:14" ht="15" x14ac:dyDescent="0.3">
      <c r="B24" s="150">
        <v>60</v>
      </c>
      <c r="C24" s="151">
        <v>64</v>
      </c>
      <c r="D24" s="152" t="s">
        <v>112</v>
      </c>
      <c r="E24" s="153">
        <v>217957.78393407274</v>
      </c>
      <c r="F24" s="153">
        <v>237394.48509176701</v>
      </c>
      <c r="G24" s="153">
        <v>237836.90003675665</v>
      </c>
      <c r="H24" s="154">
        <f t="shared" si="0"/>
        <v>1.8636277284143077E-3</v>
      </c>
      <c r="I24" s="154">
        <f t="shared" si="1"/>
        <v>9.1206268222551179E-2</v>
      </c>
      <c r="J24" s="1"/>
      <c r="K24" s="1"/>
      <c r="M24">
        <v>243455.00756723413</v>
      </c>
      <c r="N24" s="122">
        <v>5618.1075304774859</v>
      </c>
    </row>
    <row r="25" spans="2:14" ht="15" x14ac:dyDescent="0.3">
      <c r="B25" s="150">
        <v>107</v>
      </c>
      <c r="C25" s="151">
        <v>109</v>
      </c>
      <c r="D25" s="152" t="s">
        <v>169</v>
      </c>
      <c r="E25" s="153">
        <v>126390.17949568469</v>
      </c>
      <c r="F25" s="153">
        <v>131812.51068223285</v>
      </c>
      <c r="G25" s="153">
        <v>132516.62431809722</v>
      </c>
      <c r="H25" s="154">
        <f t="shared" si="0"/>
        <v>5.341781536669199E-3</v>
      </c>
      <c r="I25" s="154">
        <f t="shared" si="1"/>
        <v>4.8472475051922093E-2</v>
      </c>
      <c r="J25" s="1"/>
      <c r="K25" s="1"/>
      <c r="M25">
        <v>135429.26093847386</v>
      </c>
      <c r="N25" s="122">
        <v>2912.6366203766374</v>
      </c>
    </row>
    <row r="26" spans="2:14" ht="15" x14ac:dyDescent="0.3">
      <c r="B26" s="150">
        <v>97</v>
      </c>
      <c r="C26" s="151">
        <v>102</v>
      </c>
      <c r="D26" s="152" t="s">
        <v>113</v>
      </c>
      <c r="E26" s="153">
        <v>152535.43694333671</v>
      </c>
      <c r="F26" s="153">
        <v>154560.56948336263</v>
      </c>
      <c r="G26" s="153">
        <v>155687.49968895901</v>
      </c>
      <c r="H26" s="154">
        <f t="shared" si="0"/>
        <v>7.2911882336050837E-3</v>
      </c>
      <c r="I26" s="154">
        <f t="shared" si="1"/>
        <v>2.0664462034440056E-2</v>
      </c>
      <c r="J26" s="1"/>
      <c r="K26" s="1"/>
      <c r="M26">
        <v>169021.73429035844</v>
      </c>
      <c r="N26" s="122">
        <v>13334.234601399425</v>
      </c>
    </row>
    <row r="27" spans="2:14" ht="15" x14ac:dyDescent="0.3">
      <c r="B27" s="150">
        <v>91</v>
      </c>
      <c r="C27" s="151">
        <v>89</v>
      </c>
      <c r="D27" s="152" t="s">
        <v>114</v>
      </c>
      <c r="E27" s="153">
        <v>171376.49135447782</v>
      </c>
      <c r="F27" s="153">
        <v>194357.17265567588</v>
      </c>
      <c r="G27" s="153">
        <v>193939.1709862499</v>
      </c>
      <c r="H27" s="154">
        <f t="shared" si="0"/>
        <v>-2.1506881568323921E-3</v>
      </c>
      <c r="I27" s="154">
        <f t="shared" si="1"/>
        <v>0.1316556282220942</v>
      </c>
      <c r="J27" s="1"/>
      <c r="K27" s="1"/>
      <c r="M27">
        <v>194357.17265567588</v>
      </c>
      <c r="N27" s="122">
        <v>418.00166942598298</v>
      </c>
    </row>
    <row r="28" spans="2:14" ht="15" x14ac:dyDescent="0.3">
      <c r="B28" s="150">
        <v>36</v>
      </c>
      <c r="C28" s="151">
        <v>38</v>
      </c>
      <c r="D28" s="152" t="s">
        <v>118</v>
      </c>
      <c r="E28" s="153">
        <v>289490.14650574984</v>
      </c>
      <c r="F28" s="153">
        <v>314238.75028234726</v>
      </c>
      <c r="G28" s="153">
        <v>318182.32191907073</v>
      </c>
      <c r="H28" s="154">
        <f t="shared" si="0"/>
        <v>1.2549603233783735E-2</v>
      </c>
      <c r="I28" s="154">
        <f t="shared" si="1"/>
        <v>9.9112787635937671E-2</v>
      </c>
      <c r="J28" s="1"/>
      <c r="K28" s="1"/>
      <c r="M28">
        <v>321710.62482927175</v>
      </c>
      <c r="N28" s="122">
        <v>3528.3029102010187</v>
      </c>
    </row>
    <row r="29" spans="2:14" ht="15" x14ac:dyDescent="0.3">
      <c r="B29" s="150">
        <v>45</v>
      </c>
      <c r="C29" s="151">
        <v>40</v>
      </c>
      <c r="D29" s="152" t="s">
        <v>115</v>
      </c>
      <c r="E29" s="153">
        <v>263323.105732386</v>
      </c>
      <c r="F29" s="153">
        <v>306711.96614149277</v>
      </c>
      <c r="G29" s="153">
        <v>308896.23173170775</v>
      </c>
      <c r="H29" s="154">
        <f t="shared" si="0"/>
        <v>7.1215532204156329E-3</v>
      </c>
      <c r="I29" s="154">
        <f t="shared" si="1"/>
        <v>0.17306922562897875</v>
      </c>
      <c r="J29" s="1"/>
      <c r="K29" s="1"/>
      <c r="M29">
        <v>319534.83773472544</v>
      </c>
      <c r="N29" s="122">
        <v>10638.606003017689</v>
      </c>
    </row>
    <row r="30" spans="2:14" ht="15" x14ac:dyDescent="0.3">
      <c r="B30" s="150">
        <v>89</v>
      </c>
      <c r="C30" s="151">
        <v>90</v>
      </c>
      <c r="D30" s="152" t="s">
        <v>116</v>
      </c>
      <c r="E30" s="153">
        <v>172589.20435666552</v>
      </c>
      <c r="F30" s="153">
        <v>192102.22903086824</v>
      </c>
      <c r="G30" s="153">
        <v>193380.53014214299</v>
      </c>
      <c r="H30" s="154">
        <f t="shared" si="0"/>
        <v>6.6542752664746629E-3</v>
      </c>
      <c r="I30" s="154">
        <f t="shared" si="1"/>
        <v>0.12046712807430882</v>
      </c>
      <c r="J30" s="1"/>
      <c r="K30" s="1"/>
      <c r="M30">
        <v>205594.65976512161</v>
      </c>
      <c r="N30" s="122">
        <v>12214.129622978624</v>
      </c>
    </row>
    <row r="31" spans="2:14" ht="15" x14ac:dyDescent="0.3">
      <c r="B31" s="150">
        <v>76</v>
      </c>
      <c r="C31" s="151">
        <v>75</v>
      </c>
      <c r="D31" s="152" t="s">
        <v>117</v>
      </c>
      <c r="E31" s="153">
        <v>195769.24000713252</v>
      </c>
      <c r="F31" s="153">
        <v>221260.84982899969</v>
      </c>
      <c r="G31" s="153">
        <v>221781.40677229143</v>
      </c>
      <c r="H31" s="154">
        <f t="shared" si="0"/>
        <v>2.3526843709316125E-3</v>
      </c>
      <c r="I31" s="154">
        <f t="shared" si="1"/>
        <v>0.13287157249122084</v>
      </c>
      <c r="J31" s="1"/>
      <c r="K31" s="1"/>
      <c r="M31">
        <v>224962.3631172099</v>
      </c>
      <c r="N31" s="122">
        <v>3180.9563449184643</v>
      </c>
    </row>
    <row r="32" spans="2:14" ht="15" x14ac:dyDescent="0.3">
      <c r="B32" s="168" t="s">
        <v>181</v>
      </c>
      <c r="C32" s="148"/>
      <c r="D32" s="170"/>
      <c r="E32" s="148">
        <v>200254.56780214721</v>
      </c>
      <c r="F32" s="148">
        <v>224714.02004914838</v>
      </c>
      <c r="G32" s="148">
        <v>225760.58427739216</v>
      </c>
      <c r="H32" s="149">
        <f t="shared" si="0"/>
        <v>4.6573161212410952E-3</v>
      </c>
      <c r="I32" s="149">
        <f t="shared" si="1"/>
        <v>0.12736796346361023</v>
      </c>
      <c r="J32" s="1"/>
      <c r="K32" s="1"/>
      <c r="M32">
        <v>232022.50955047231</v>
      </c>
      <c r="N32" s="122">
        <v>6261.9252730801527</v>
      </c>
    </row>
    <row r="33" spans="1:14" ht="15" x14ac:dyDescent="0.3">
      <c r="B33" s="150">
        <v>78</v>
      </c>
      <c r="C33" s="151">
        <v>80</v>
      </c>
      <c r="D33" s="152" t="s">
        <v>170</v>
      </c>
      <c r="E33" s="153">
        <v>191351.26996851317</v>
      </c>
      <c r="F33" s="153">
        <v>209189.32821028164</v>
      </c>
      <c r="G33" s="153">
        <v>211680.42626915229</v>
      </c>
      <c r="H33" s="154">
        <f t="shared" si="0"/>
        <v>1.1908341979885995E-2</v>
      </c>
      <c r="I33" s="154">
        <f t="shared" si="1"/>
        <v>0.10623998630364095</v>
      </c>
      <c r="J33" s="1"/>
      <c r="K33" s="1"/>
      <c r="M33">
        <v>211805.5755540859</v>
      </c>
      <c r="N33" s="122">
        <v>125.1492849336064</v>
      </c>
    </row>
    <row r="34" spans="1:14" ht="15" x14ac:dyDescent="0.3">
      <c r="B34" s="150">
        <v>71</v>
      </c>
      <c r="C34" s="151">
        <v>71</v>
      </c>
      <c r="D34" s="152" t="s">
        <v>17</v>
      </c>
      <c r="E34" s="153">
        <v>203007.89641779126</v>
      </c>
      <c r="F34" s="153">
        <v>225484.93651936189</v>
      </c>
      <c r="G34" s="153">
        <v>224546.77821085905</v>
      </c>
      <c r="H34" s="154">
        <f t="shared" si="0"/>
        <v>-4.1606251973389519E-3</v>
      </c>
      <c r="I34" s="154">
        <f t="shared" si="1"/>
        <v>0.10609873888225829</v>
      </c>
      <c r="J34" s="136"/>
      <c r="K34" s="1"/>
      <c r="M34">
        <v>232909.99975374845</v>
      </c>
      <c r="N34" s="122">
        <v>8363.2215428893978</v>
      </c>
    </row>
    <row r="35" spans="1:14" ht="15" x14ac:dyDescent="0.3">
      <c r="B35" s="132">
        <v>88</v>
      </c>
      <c r="C35" s="133">
        <v>88</v>
      </c>
      <c r="D35" s="135" t="s">
        <v>171</v>
      </c>
      <c r="E35" s="134">
        <v>174297.78456300055</v>
      </c>
      <c r="F35" s="134">
        <v>203338.23097174475</v>
      </c>
      <c r="G35" s="134">
        <v>197457.83643810477</v>
      </c>
      <c r="H35" s="136">
        <f t="shared" si="0"/>
        <v>-2.8919276544985273E-2</v>
      </c>
      <c r="I35" s="136">
        <f t="shared" si="1"/>
        <v>0.13287634110307889</v>
      </c>
      <c r="J35" s="1"/>
      <c r="K35" s="1"/>
      <c r="M35">
        <v>203338.23097174475</v>
      </c>
      <c r="N35" s="122">
        <v>5880.3945336399775</v>
      </c>
    </row>
    <row r="36" spans="1:14" ht="15" x14ac:dyDescent="0.3">
      <c r="B36" s="150">
        <v>10</v>
      </c>
      <c r="C36" s="151">
        <v>9</v>
      </c>
      <c r="D36" s="152" t="s">
        <v>22</v>
      </c>
      <c r="E36" s="153">
        <v>389070.62181903142</v>
      </c>
      <c r="F36" s="153">
        <v>483881.77068969962</v>
      </c>
      <c r="G36" s="153">
        <v>457431.32012313791</v>
      </c>
      <c r="H36" s="154">
        <f t="shared" si="0"/>
        <v>-5.4663044092073676E-2</v>
      </c>
      <c r="I36" s="154">
        <f t="shared" si="1"/>
        <v>0.17570254465499868</v>
      </c>
      <c r="J36" s="1"/>
      <c r="K36" s="1"/>
      <c r="M36">
        <v>495087.39901510841</v>
      </c>
      <c r="N36" s="122">
        <v>37656.078891970508</v>
      </c>
    </row>
    <row r="37" spans="1:14" ht="15" x14ac:dyDescent="0.3">
      <c r="B37" s="150">
        <v>63</v>
      </c>
      <c r="C37" s="151">
        <v>60</v>
      </c>
      <c r="D37" s="152" t="s">
        <v>16</v>
      </c>
      <c r="E37" s="153">
        <v>215253.72345859089</v>
      </c>
      <c r="F37" s="153">
        <v>242092.86487194299</v>
      </c>
      <c r="G37" s="153">
        <v>241730.825950061</v>
      </c>
      <c r="H37" s="154">
        <f t="shared" si="0"/>
        <v>-1.4954547383025929E-3</v>
      </c>
      <c r="I37" s="154">
        <f t="shared" si="1"/>
        <v>0.12300415558926958</v>
      </c>
      <c r="J37" s="1"/>
      <c r="K37" s="1"/>
      <c r="M37">
        <v>248901.84201823396</v>
      </c>
      <c r="N37" s="122">
        <v>7171.0160681729612</v>
      </c>
    </row>
    <row r="38" spans="1:14" ht="15" x14ac:dyDescent="0.3">
      <c r="B38" s="150">
        <v>44</v>
      </c>
      <c r="C38" s="151">
        <v>50</v>
      </c>
      <c r="D38" s="152" t="s">
        <v>18</v>
      </c>
      <c r="E38" s="153">
        <v>265618.00687994633</v>
      </c>
      <c r="F38" s="153">
        <v>283913.07863666065</v>
      </c>
      <c r="G38" s="153">
        <v>285751.39623816434</v>
      </c>
      <c r="H38" s="154">
        <f t="shared" si="0"/>
        <v>6.4749310258309656E-3</v>
      </c>
      <c r="I38" s="154">
        <f t="shared" si="1"/>
        <v>7.5798284893078938E-2</v>
      </c>
      <c r="J38" s="1"/>
      <c r="K38" s="1"/>
      <c r="M38">
        <v>291774.57484231441</v>
      </c>
      <c r="N38" s="122">
        <v>6023.1786041500745</v>
      </c>
    </row>
    <row r="39" spans="1:14" ht="15" x14ac:dyDescent="0.3">
      <c r="A39" s="111"/>
      <c r="B39" s="150">
        <v>66</v>
      </c>
      <c r="C39" s="151">
        <v>67</v>
      </c>
      <c r="D39" s="152" t="s">
        <v>19</v>
      </c>
      <c r="E39" s="153">
        <v>211208.65035298016</v>
      </c>
      <c r="F39" s="153">
        <v>230520.00072514624</v>
      </c>
      <c r="G39" s="153">
        <v>233878.42566144289</v>
      </c>
      <c r="H39" s="154">
        <f t="shared" si="0"/>
        <v>1.4568909100000305E-2</v>
      </c>
      <c r="I39" s="154">
        <f t="shared" si="1"/>
        <v>0.10733355509149889</v>
      </c>
      <c r="J39" s="1"/>
      <c r="K39" s="1"/>
      <c r="M39">
        <v>235997.13278037534</v>
      </c>
      <c r="N39" s="122">
        <v>2118.7071189324488</v>
      </c>
    </row>
    <row r="40" spans="1:14" ht="15" x14ac:dyDescent="0.3">
      <c r="A40" s="111"/>
      <c r="B40" s="150">
        <v>47</v>
      </c>
      <c r="C40" s="151">
        <v>47</v>
      </c>
      <c r="D40" s="152" t="s">
        <v>20</v>
      </c>
      <c r="E40" s="153">
        <v>259035.04215564439</v>
      </c>
      <c r="F40" s="153">
        <v>290625.87783608097</v>
      </c>
      <c r="G40" s="153">
        <v>290544.53260872816</v>
      </c>
      <c r="H40" s="154">
        <f t="shared" si="0"/>
        <v>-2.7989671105166369E-4</v>
      </c>
      <c r="I40" s="154">
        <f t="shared" si="1"/>
        <v>0.12164180641687428</v>
      </c>
      <c r="J40" s="1"/>
      <c r="K40" s="1"/>
      <c r="M40">
        <v>292835.9530867319</v>
      </c>
      <c r="N40" s="122">
        <v>2291.4204780037398</v>
      </c>
    </row>
    <row r="41" spans="1:14" ht="15" x14ac:dyDescent="0.3">
      <c r="B41" s="150">
        <v>64</v>
      </c>
      <c r="C41" s="151">
        <v>65</v>
      </c>
      <c r="D41" s="152" t="s">
        <v>21</v>
      </c>
      <c r="E41" s="153">
        <v>213933.23139973482</v>
      </c>
      <c r="F41" s="153">
        <v>236447.25890548612</v>
      </c>
      <c r="G41" s="153">
        <v>237110.91493086095</v>
      </c>
      <c r="H41" s="154">
        <f t="shared" si="0"/>
        <v>2.8067824869144609E-3</v>
      </c>
      <c r="I41" s="154">
        <f t="shared" si="1"/>
        <v>0.10834073500165364</v>
      </c>
      <c r="J41" s="1"/>
      <c r="K41" s="1"/>
      <c r="M41">
        <v>256413.8418689523</v>
      </c>
      <c r="N41" s="122">
        <v>19302.926938091347</v>
      </c>
    </row>
    <row r="42" spans="1:14" ht="15" x14ac:dyDescent="0.3">
      <c r="B42" s="168" t="s">
        <v>182</v>
      </c>
      <c r="C42" s="148"/>
      <c r="D42" s="170"/>
      <c r="E42" s="148">
        <v>227637.78786969217</v>
      </c>
      <c r="F42" s="148">
        <v>251917.86872631824</v>
      </c>
      <c r="G42" s="148">
        <v>252406.91088340859</v>
      </c>
      <c r="H42" s="149">
        <f t="shared" si="0"/>
        <v>1.9412761768862197E-3</v>
      </c>
      <c r="I42" s="149">
        <f t="shared" si="1"/>
        <v>0.10880936440963462</v>
      </c>
      <c r="J42" s="1"/>
      <c r="K42" s="1"/>
      <c r="M42">
        <v>259200.99452839594</v>
      </c>
      <c r="N42" s="122">
        <v>6794.0836449873459</v>
      </c>
    </row>
    <row r="43" spans="1:14" ht="15" x14ac:dyDescent="0.3">
      <c r="B43" s="150">
        <v>40</v>
      </c>
      <c r="C43" s="151">
        <v>42</v>
      </c>
      <c r="D43" s="152" t="s">
        <v>103</v>
      </c>
      <c r="E43" s="153">
        <v>275860.14943229262</v>
      </c>
      <c r="F43" s="153">
        <v>305221.1976597326</v>
      </c>
      <c r="G43" s="153">
        <v>306495.35388551146</v>
      </c>
      <c r="H43" s="154">
        <f t="shared" si="0"/>
        <v>4.1745338644509911E-3</v>
      </c>
      <c r="I43" s="154">
        <f t="shared" si="1"/>
        <v>0.11105338888659588</v>
      </c>
      <c r="J43" s="1"/>
      <c r="K43" s="1"/>
      <c r="M43">
        <v>313841.64204504405</v>
      </c>
      <c r="N43" s="122">
        <v>7346.2881595325889</v>
      </c>
    </row>
    <row r="44" spans="1:14" ht="15" x14ac:dyDescent="0.3">
      <c r="A44" s="111"/>
      <c r="B44" s="150">
        <v>49</v>
      </c>
      <c r="C44" s="151">
        <v>44</v>
      </c>
      <c r="D44" s="152" t="s">
        <v>104</v>
      </c>
      <c r="E44" s="153">
        <v>251657.56364596845</v>
      </c>
      <c r="F44" s="153">
        <v>295230.15233663219</v>
      </c>
      <c r="G44" s="153">
        <v>295176.63708619733</v>
      </c>
      <c r="H44" s="154">
        <f t="shared" si="0"/>
        <v>-1.8126620879099775E-4</v>
      </c>
      <c r="I44" s="154">
        <f t="shared" si="1"/>
        <v>0.17292972565470532</v>
      </c>
      <c r="J44" s="1"/>
      <c r="K44" s="1"/>
      <c r="M44">
        <v>300492.03661469789</v>
      </c>
      <c r="N44" s="122">
        <v>5315.3995285005658</v>
      </c>
    </row>
    <row r="45" spans="1:14" ht="15" x14ac:dyDescent="0.3">
      <c r="A45" s="111"/>
      <c r="B45" s="150">
        <v>105</v>
      </c>
      <c r="C45" s="151">
        <v>106</v>
      </c>
      <c r="D45" s="152" t="s">
        <v>106</v>
      </c>
      <c r="E45" s="153">
        <v>133789.7696034878</v>
      </c>
      <c r="F45" s="153">
        <v>144926.4876399964</v>
      </c>
      <c r="G45" s="153">
        <v>145660.05937562912</v>
      </c>
      <c r="H45" s="154">
        <f t="shared" si="0"/>
        <v>5.0616815985697894E-3</v>
      </c>
      <c r="I45" s="154">
        <f t="shared" si="1"/>
        <v>8.8723448790750226E-2</v>
      </c>
      <c r="J45" s="1"/>
      <c r="K45" s="1"/>
      <c r="M45">
        <v>147362.99234939509</v>
      </c>
      <c r="N45" s="122">
        <v>1702.9329737659718</v>
      </c>
    </row>
    <row r="46" spans="1:14" ht="15" x14ac:dyDescent="0.3">
      <c r="A46" s="111"/>
      <c r="B46" s="150">
        <v>73</v>
      </c>
      <c r="C46" s="151">
        <v>74</v>
      </c>
      <c r="D46" s="152" t="s">
        <v>160</v>
      </c>
      <c r="E46" s="153">
        <v>201195.98247430904</v>
      </c>
      <c r="F46" s="153">
        <v>223245.46944366605</v>
      </c>
      <c r="G46" s="153">
        <v>222140.03073779051</v>
      </c>
      <c r="H46" s="154">
        <f t="shared" si="0"/>
        <v>-4.9516736381272075E-3</v>
      </c>
      <c r="I46" s="154">
        <f t="shared" si="1"/>
        <v>0.10409774591873799</v>
      </c>
      <c r="J46" s="1"/>
      <c r="K46" s="1"/>
      <c r="M46">
        <v>223245.46944366605</v>
      </c>
      <c r="N46" s="122">
        <v>1105.4387058755383</v>
      </c>
    </row>
    <row r="47" spans="1:14" ht="15" x14ac:dyDescent="0.3">
      <c r="A47" s="111"/>
      <c r="B47" s="137">
        <v>56</v>
      </c>
      <c r="C47" s="138">
        <v>55</v>
      </c>
      <c r="D47" s="139" t="s">
        <v>105</v>
      </c>
      <c r="E47" s="140">
        <v>230763.71671241647</v>
      </c>
      <c r="F47" s="140">
        <v>257056.7016331382</v>
      </c>
      <c r="G47" s="140">
        <v>260580.90448852954</v>
      </c>
      <c r="H47" s="141">
        <f t="shared" si="0"/>
        <v>1.3709826793082192E-2</v>
      </c>
      <c r="I47" s="141">
        <f t="shared" si="1"/>
        <v>0.12921090109357181</v>
      </c>
      <c r="J47" s="1"/>
      <c r="K47" s="1"/>
      <c r="M47">
        <v>260580.90448852954</v>
      </c>
      <c r="N47" s="122">
        <v>0</v>
      </c>
    </row>
    <row r="48" spans="1:14" ht="15" x14ac:dyDescent="0.3">
      <c r="A48" s="111"/>
      <c r="B48" s="150">
        <v>31</v>
      </c>
      <c r="C48" s="151">
        <v>33</v>
      </c>
      <c r="D48" s="152" t="s">
        <v>107</v>
      </c>
      <c r="E48" s="153">
        <v>303142.07762482023</v>
      </c>
      <c r="F48" s="153">
        <v>318176.57533231698</v>
      </c>
      <c r="G48" s="153">
        <v>326111.94634919346</v>
      </c>
      <c r="H48" s="154">
        <f t="shared" si="0"/>
        <v>2.4940148433581166E-2</v>
      </c>
      <c r="I48" s="154">
        <f t="shared" si="1"/>
        <v>7.5772617593528491E-2</v>
      </c>
      <c r="J48" s="1"/>
      <c r="K48" s="1"/>
      <c r="M48">
        <v>344318.85841208813</v>
      </c>
      <c r="N48" s="122">
        <v>18206.912062894669</v>
      </c>
    </row>
    <row r="49" spans="1:14" ht="15" x14ac:dyDescent="0.3">
      <c r="A49" s="111"/>
      <c r="B49" s="150">
        <v>62</v>
      </c>
      <c r="C49" s="151">
        <v>61</v>
      </c>
      <c r="D49" s="152" t="s">
        <v>108</v>
      </c>
      <c r="E49" s="153">
        <v>215494.10825780881</v>
      </c>
      <c r="F49" s="153">
        <v>240348.49055632018</v>
      </c>
      <c r="G49" s="153">
        <v>241450.72120819977</v>
      </c>
      <c r="H49" s="154">
        <f t="shared" si="0"/>
        <v>4.5859686879177186E-3</v>
      </c>
      <c r="I49" s="154">
        <f t="shared" si="1"/>
        <v>0.12045161308696883</v>
      </c>
      <c r="J49" s="1"/>
      <c r="K49" s="1"/>
      <c r="M49">
        <v>244889.79171660441</v>
      </c>
      <c r="N49" s="122">
        <v>3439.0705084046349</v>
      </c>
    </row>
    <row r="50" spans="1:14" ht="15" x14ac:dyDescent="0.3">
      <c r="B50" s="132">
        <v>39</v>
      </c>
      <c r="C50" s="133">
        <v>41</v>
      </c>
      <c r="D50" s="135" t="s">
        <v>109</v>
      </c>
      <c r="E50" s="134">
        <v>277495.3283817058</v>
      </c>
      <c r="F50" s="134">
        <v>307464.77368700039</v>
      </c>
      <c r="G50" s="134">
        <v>306656.26611592318</v>
      </c>
      <c r="H50" s="136">
        <f t="shared" si="0"/>
        <v>-2.6295941527931799E-3</v>
      </c>
      <c r="I50" s="136">
        <f t="shared" si="1"/>
        <v>0.1050862293944832</v>
      </c>
      <c r="J50" s="1"/>
      <c r="K50" s="1"/>
      <c r="M50">
        <v>307759.56654214748</v>
      </c>
      <c r="N50" s="122">
        <v>1103.3004262243048</v>
      </c>
    </row>
    <row r="51" spans="1:14" ht="15" x14ac:dyDescent="0.3">
      <c r="A51" s="111"/>
      <c r="B51" s="145" t="s">
        <v>183</v>
      </c>
      <c r="C51" s="146"/>
      <c r="D51" s="147"/>
      <c r="E51" s="148">
        <v>236631.21744766401</v>
      </c>
      <c r="F51" s="148">
        <v>261814.31206072934</v>
      </c>
      <c r="G51" s="148">
        <v>263784.47633798677</v>
      </c>
      <c r="H51" s="149">
        <f t="shared" si="0"/>
        <v>7.5250442260026418E-3</v>
      </c>
      <c r="I51" s="149">
        <f t="shared" si="1"/>
        <v>0.11474926758692883</v>
      </c>
      <c r="J51" s="1"/>
      <c r="K51" s="1"/>
      <c r="M51">
        <v>267604.20055260713</v>
      </c>
      <c r="N51" s="122">
        <v>3819.7242146203644</v>
      </c>
    </row>
    <row r="52" spans="1:14" ht="15" x14ac:dyDescent="0.3">
      <c r="A52" s="111"/>
      <c r="B52" s="150">
        <v>34</v>
      </c>
      <c r="C52" s="151">
        <v>30</v>
      </c>
      <c r="D52" s="152" t="s">
        <v>172</v>
      </c>
      <c r="E52" s="153">
        <v>299108.87560604775</v>
      </c>
      <c r="F52" s="153">
        <v>326331.23977874807</v>
      </c>
      <c r="G52" s="153">
        <v>329894.26157450181</v>
      </c>
      <c r="H52" s="154">
        <f>+G52/F52*1-1</f>
        <v>1.091842079896943E-2</v>
      </c>
      <c r="I52" s="154">
        <f t="shared" si="1"/>
        <v>0.10292367923244461</v>
      </c>
      <c r="J52" s="1"/>
      <c r="K52" s="1"/>
      <c r="M52">
        <v>350295.24456486461</v>
      </c>
      <c r="N52" s="122">
        <v>20400.982990362798</v>
      </c>
    </row>
    <row r="53" spans="1:14" ht="15" x14ac:dyDescent="0.3">
      <c r="A53" s="111"/>
      <c r="B53" s="150">
        <v>18</v>
      </c>
      <c r="C53" s="151">
        <v>22</v>
      </c>
      <c r="D53" s="152" t="s">
        <v>173</v>
      </c>
      <c r="E53" s="153">
        <v>338229.07462013135</v>
      </c>
      <c r="F53" s="153">
        <v>355878.7860870217</v>
      </c>
      <c r="G53" s="153">
        <v>354802.26815112313</v>
      </c>
      <c r="H53" s="154">
        <f t="shared" ref="H53:H116" si="2">+G53/F53*1-1</f>
        <v>-3.0249567492773854E-3</v>
      </c>
      <c r="I53" s="154">
        <f t="shared" si="1"/>
        <v>4.8999907975401991E-2</v>
      </c>
      <c r="J53" s="1"/>
      <c r="K53" s="1"/>
      <c r="M53">
        <v>364340.27233459096</v>
      </c>
      <c r="N53" s="122">
        <v>9538.0041834678268</v>
      </c>
    </row>
    <row r="54" spans="1:14" ht="15" x14ac:dyDescent="0.3">
      <c r="B54" s="137">
        <v>51</v>
      </c>
      <c r="C54" s="138">
        <v>54</v>
      </c>
      <c r="D54" s="139" t="s">
        <v>51</v>
      </c>
      <c r="E54" s="140">
        <v>248905.64613039672</v>
      </c>
      <c r="F54" s="140">
        <v>264870.69906567904</v>
      </c>
      <c r="G54" s="140">
        <v>266368.15335424163</v>
      </c>
      <c r="H54" s="141">
        <f t="shared" si="2"/>
        <v>5.6535294158424065E-3</v>
      </c>
      <c r="I54" s="141">
        <f t="shared" si="1"/>
        <v>7.0157135827672912E-2</v>
      </c>
      <c r="J54" s="1"/>
      <c r="K54" s="1"/>
      <c r="M54">
        <v>266368.15335424163</v>
      </c>
      <c r="N54" s="122">
        <v>0</v>
      </c>
    </row>
    <row r="55" spans="1:14" ht="15" x14ac:dyDescent="0.3">
      <c r="A55" s="111"/>
      <c r="B55" s="150">
        <v>59</v>
      </c>
      <c r="C55" s="151">
        <v>70</v>
      </c>
      <c r="D55" s="152" t="s">
        <v>174</v>
      </c>
      <c r="E55" s="153">
        <v>221741.26413071877</v>
      </c>
      <c r="F55" s="153">
        <v>233070.69128962685</v>
      </c>
      <c r="G55" s="153">
        <v>229067.48373559132</v>
      </c>
      <c r="H55" s="154">
        <f t="shared" si="2"/>
        <v>-1.71759371883482E-2</v>
      </c>
      <c r="I55" s="154">
        <f t="shared" si="1"/>
        <v>3.3039495980115241E-2</v>
      </c>
      <c r="J55" s="1"/>
      <c r="K55" s="1"/>
      <c r="M55">
        <v>239216.73143264322</v>
      </c>
      <c r="N55" s="122">
        <v>10149.247697051906</v>
      </c>
    </row>
    <row r="56" spans="1:14" ht="15" x14ac:dyDescent="0.3">
      <c r="A56" s="111"/>
      <c r="B56" s="132">
        <v>19</v>
      </c>
      <c r="C56" s="133">
        <v>20</v>
      </c>
      <c r="D56" s="135" t="s">
        <v>59</v>
      </c>
      <c r="E56" s="134">
        <v>335855.43136804085</v>
      </c>
      <c r="F56" s="134">
        <v>360898.58915648918</v>
      </c>
      <c r="G56" s="134">
        <v>360503.23894948262</v>
      </c>
      <c r="H56" s="136">
        <f t="shared" si="2"/>
        <v>-1.0954606609313577E-3</v>
      </c>
      <c r="I56" s="136">
        <f t="shared" si="1"/>
        <v>7.3388146444569369E-2</v>
      </c>
      <c r="J56" s="1"/>
      <c r="K56" s="1"/>
      <c r="M56">
        <v>369707.41731760954</v>
      </c>
      <c r="N56" s="122">
        <v>9204.1783681269153</v>
      </c>
    </row>
    <row r="57" spans="1:14" ht="15" x14ac:dyDescent="0.3">
      <c r="A57" s="111"/>
      <c r="B57" s="137">
        <v>28</v>
      </c>
      <c r="C57" s="138">
        <v>34</v>
      </c>
      <c r="D57" s="139" t="s">
        <v>61</v>
      </c>
      <c r="E57" s="140">
        <v>309607.50952534593</v>
      </c>
      <c r="F57" s="140">
        <v>323564.06180110981</v>
      </c>
      <c r="G57" s="140">
        <v>326001.54731700831</v>
      </c>
      <c r="H57" s="141">
        <f t="shared" si="2"/>
        <v>7.5332393292701916E-3</v>
      </c>
      <c r="I57" s="141">
        <f t="shared" si="1"/>
        <v>5.2951034090858551E-2</v>
      </c>
      <c r="J57" s="1"/>
      <c r="K57" s="1"/>
      <c r="M57">
        <v>326001.54731700831</v>
      </c>
      <c r="N57" s="122">
        <v>0</v>
      </c>
    </row>
    <row r="58" spans="1:14" ht="15" x14ac:dyDescent="0.3">
      <c r="B58" s="150">
        <v>16</v>
      </c>
      <c r="C58" s="151">
        <v>18</v>
      </c>
      <c r="D58" s="152" t="s">
        <v>10</v>
      </c>
      <c r="E58" s="153">
        <v>351583.62647984148</v>
      </c>
      <c r="F58" s="153">
        <v>369325.76008282538</v>
      </c>
      <c r="G58" s="153">
        <v>369669.17942683282</v>
      </c>
      <c r="H58" s="154">
        <f t="shared" si="2"/>
        <v>9.2985483582408435E-4</v>
      </c>
      <c r="I58" s="154">
        <f t="shared" si="1"/>
        <v>5.1440259400215016E-2</v>
      </c>
      <c r="J58" s="1"/>
      <c r="K58" s="1"/>
      <c r="M58">
        <v>374505.38795554102</v>
      </c>
      <c r="N58" s="122">
        <v>4836.2085287082009</v>
      </c>
    </row>
    <row r="59" spans="1:14" ht="15" x14ac:dyDescent="0.3">
      <c r="A59" s="111"/>
      <c r="B59" s="150">
        <v>14</v>
      </c>
      <c r="C59" s="151">
        <v>13</v>
      </c>
      <c r="D59" s="152" t="s">
        <v>46</v>
      </c>
      <c r="E59" s="153">
        <v>364719.01607014186</v>
      </c>
      <c r="F59" s="153">
        <v>401423.7335578652</v>
      </c>
      <c r="G59" s="153">
        <v>409695.49296373269</v>
      </c>
      <c r="H59" s="154">
        <f t="shared" si="2"/>
        <v>2.0606054685790243E-2</v>
      </c>
      <c r="I59" s="154">
        <f t="shared" si="1"/>
        <v>0.12331815702458759</v>
      </c>
      <c r="J59" s="1"/>
      <c r="K59" s="1"/>
      <c r="M59">
        <v>413376.89587578992</v>
      </c>
      <c r="N59" s="122">
        <v>3681.4029120572377</v>
      </c>
    </row>
    <row r="60" spans="1:14" ht="15" x14ac:dyDescent="0.3">
      <c r="A60" s="111"/>
      <c r="B60" s="132">
        <v>4</v>
      </c>
      <c r="C60" s="133">
        <v>4</v>
      </c>
      <c r="D60" s="135" t="s">
        <v>48</v>
      </c>
      <c r="E60" s="134">
        <v>476110.94604622055</v>
      </c>
      <c r="F60" s="134">
        <v>506033.25587675441</v>
      </c>
      <c r="G60" s="134">
        <v>505594.15972820739</v>
      </c>
      <c r="H60" s="136">
        <f t="shared" si="2"/>
        <v>-8.6772192034345608E-4</v>
      </c>
      <c r="I60" s="136">
        <f t="shared" si="1"/>
        <v>6.1925091046162617E-2</v>
      </c>
      <c r="J60" s="1"/>
      <c r="K60" s="1"/>
      <c r="M60">
        <v>506033.25587675441</v>
      </c>
      <c r="N60" s="122">
        <v>439.09614854701795</v>
      </c>
    </row>
    <row r="61" spans="1:14" ht="15" x14ac:dyDescent="0.3">
      <c r="B61" s="137">
        <v>46</v>
      </c>
      <c r="C61" s="138">
        <v>45</v>
      </c>
      <c r="D61" s="139" t="s">
        <v>12</v>
      </c>
      <c r="E61" s="140">
        <v>260773.59481753557</v>
      </c>
      <c r="F61" s="140">
        <v>291869.7117429403</v>
      </c>
      <c r="G61" s="140">
        <v>295029.76541611692</v>
      </c>
      <c r="H61" s="141">
        <f t="shared" si="2"/>
        <v>1.0826932518300358E-2</v>
      </c>
      <c r="I61" s="141">
        <f t="shared" si="1"/>
        <v>0.13136364754472374</v>
      </c>
      <c r="J61" s="1"/>
      <c r="K61" s="1"/>
      <c r="M61">
        <v>295029.76541611692</v>
      </c>
      <c r="N61" s="122">
        <v>0</v>
      </c>
    </row>
    <row r="62" spans="1:14" ht="15" x14ac:dyDescent="0.3">
      <c r="B62" s="132">
        <v>37</v>
      </c>
      <c r="C62" s="133">
        <v>39</v>
      </c>
      <c r="D62" s="135" t="s">
        <v>13</v>
      </c>
      <c r="E62" s="134">
        <v>285910.81069663126</v>
      </c>
      <c r="F62" s="134">
        <v>311590.24802406551</v>
      </c>
      <c r="G62" s="134">
        <v>314618.28778116801</v>
      </c>
      <c r="H62" s="136">
        <f t="shared" si="2"/>
        <v>9.7180183792806574E-3</v>
      </c>
      <c r="I62" s="136">
        <f t="shared" si="1"/>
        <v>0.10040710602928948</v>
      </c>
      <c r="J62" s="1"/>
      <c r="K62" s="1"/>
      <c r="M62">
        <v>316576.17685409909</v>
      </c>
      <c r="N62" s="122">
        <v>1957.8890729310806</v>
      </c>
    </row>
    <row r="63" spans="1:14" ht="15" x14ac:dyDescent="0.3">
      <c r="A63" s="111"/>
      <c r="B63" s="161" t="s">
        <v>184</v>
      </c>
      <c r="C63" s="162"/>
      <c r="D63" s="161"/>
      <c r="E63" s="163">
        <v>342195.72946821619</v>
      </c>
      <c r="F63" s="163">
        <v>370003.04790757649</v>
      </c>
      <c r="G63" s="163">
        <v>372906.46135466505</v>
      </c>
      <c r="H63" s="164">
        <f t="shared" si="2"/>
        <v>7.8469987301668098E-3</v>
      </c>
      <c r="I63" s="164">
        <f t="shared" si="1"/>
        <v>8.9746099211040375E-2</v>
      </c>
      <c r="J63" s="1"/>
      <c r="K63" s="1"/>
      <c r="M63">
        <v>372906.46135466505</v>
      </c>
      <c r="N63" s="122">
        <v>0</v>
      </c>
    </row>
    <row r="64" spans="1:14" ht="15" x14ac:dyDescent="0.3">
      <c r="A64" s="111"/>
      <c r="B64" s="145" t="s">
        <v>185</v>
      </c>
      <c r="C64" s="146"/>
      <c r="D64" s="147"/>
      <c r="E64" s="148">
        <v>631663.88078885351</v>
      </c>
      <c r="F64" s="148">
        <v>625826.06915760692</v>
      </c>
      <c r="G64" s="148">
        <v>629000.3679985964</v>
      </c>
      <c r="H64" s="149">
        <f t="shared" si="2"/>
        <v>5.0721741989148139E-3</v>
      </c>
      <c r="I64" s="149">
        <f t="shared" si="1"/>
        <v>-4.2166615367191795E-3</v>
      </c>
      <c r="J64" s="1"/>
      <c r="K64" s="1"/>
      <c r="M64">
        <v>650034.85820414557</v>
      </c>
      <c r="N64" s="122">
        <v>21034.490205549169</v>
      </c>
    </row>
    <row r="65" spans="1:14" ht="15" x14ac:dyDescent="0.3">
      <c r="A65" s="111"/>
      <c r="B65" s="150">
        <v>7</v>
      </c>
      <c r="C65" s="151">
        <v>15</v>
      </c>
      <c r="D65" s="152" t="s">
        <v>42</v>
      </c>
      <c r="E65" s="153">
        <v>412489.53154501622</v>
      </c>
      <c r="F65" s="153">
        <v>400489.38107867568</v>
      </c>
      <c r="G65" s="153">
        <v>394871.29142051301</v>
      </c>
      <c r="H65" s="154">
        <f t="shared" si="2"/>
        <v>-1.4028061475764853E-2</v>
      </c>
      <c r="I65" s="154">
        <f t="shared" si="1"/>
        <v>-4.27119690977672E-2</v>
      </c>
      <c r="J65" s="1"/>
      <c r="K65" s="1"/>
      <c r="M65">
        <v>423108.66602382483</v>
      </c>
      <c r="N65" s="122">
        <v>28237.374603311822</v>
      </c>
    </row>
    <row r="66" spans="1:14" ht="15" x14ac:dyDescent="0.3">
      <c r="A66" s="111"/>
      <c r="B66" s="150">
        <v>8</v>
      </c>
      <c r="C66" s="151">
        <v>7</v>
      </c>
      <c r="D66" s="152" t="s">
        <v>43</v>
      </c>
      <c r="E66" s="153">
        <v>410769.61156008049</v>
      </c>
      <c r="F66" s="153">
        <v>471001.30175827979</v>
      </c>
      <c r="G66" s="153">
        <v>467703.67303569597</v>
      </c>
      <c r="H66" s="154">
        <f t="shared" si="2"/>
        <v>-7.0013155171196884E-3</v>
      </c>
      <c r="I66" s="154">
        <f t="shared" si="1"/>
        <v>0.13860339195828786</v>
      </c>
      <c r="J66" s="1"/>
      <c r="K66" s="1"/>
      <c r="M66">
        <v>471847.35366964474</v>
      </c>
      <c r="N66" s="122">
        <v>4143.6806339487666</v>
      </c>
    </row>
    <row r="67" spans="1:14" ht="15" x14ac:dyDescent="0.3">
      <c r="A67" s="111"/>
      <c r="B67" s="150">
        <v>50</v>
      </c>
      <c r="C67" s="151">
        <v>48</v>
      </c>
      <c r="D67" s="152" t="s">
        <v>49</v>
      </c>
      <c r="E67" s="153">
        <v>251106.31788536871</v>
      </c>
      <c r="F67" s="153">
        <v>285376.76699985628</v>
      </c>
      <c r="G67" s="153">
        <v>289349.60248084069</v>
      </c>
      <c r="H67" s="154">
        <f t="shared" si="2"/>
        <v>1.3921369713276066E-2</v>
      </c>
      <c r="I67" s="154">
        <f t="shared" si="1"/>
        <v>0.15229917318500208</v>
      </c>
      <c r="J67" s="1"/>
      <c r="K67" s="1"/>
      <c r="M67">
        <v>295810.99873836484</v>
      </c>
      <c r="N67" s="122">
        <v>6461.3962575241458</v>
      </c>
    </row>
    <row r="68" spans="1:14" ht="15" x14ac:dyDescent="0.3">
      <c r="A68" s="111"/>
      <c r="B68" s="150">
        <v>42</v>
      </c>
      <c r="C68" s="151">
        <v>46</v>
      </c>
      <c r="D68" s="152" t="s">
        <v>52</v>
      </c>
      <c r="E68" s="153">
        <v>273235.51009607338</v>
      </c>
      <c r="F68" s="153">
        <v>287661.31994478987</v>
      </c>
      <c r="G68" s="153">
        <v>292061.47100293776</v>
      </c>
      <c r="H68" s="154">
        <f t="shared" si="2"/>
        <v>1.5296290300664594E-2</v>
      </c>
      <c r="I68" s="154">
        <f t="shared" ref="I68:I123" si="3">+G68/E68*1-1</f>
        <v>6.8900125390894074E-2</v>
      </c>
      <c r="J68" s="1"/>
      <c r="K68" s="1"/>
      <c r="M68">
        <v>293269.177964398</v>
      </c>
      <c r="N68" s="122">
        <v>1207.7069614602369</v>
      </c>
    </row>
    <row r="69" spans="1:14" ht="15" x14ac:dyDescent="0.3">
      <c r="A69" s="111"/>
      <c r="B69" s="132">
        <v>27</v>
      </c>
      <c r="C69" s="133">
        <v>32</v>
      </c>
      <c r="D69" s="135" t="s">
        <v>53</v>
      </c>
      <c r="E69" s="134">
        <v>312126.5367914844</v>
      </c>
      <c r="F69" s="134">
        <v>326526.91322918166</v>
      </c>
      <c r="G69" s="134">
        <v>327021.89515432372</v>
      </c>
      <c r="H69" s="136">
        <f t="shared" si="2"/>
        <v>1.5158993182122771E-3</v>
      </c>
      <c r="I69" s="136">
        <f t="shared" si="3"/>
        <v>4.7722178690593475E-2</v>
      </c>
      <c r="J69" s="1"/>
      <c r="K69" s="1"/>
      <c r="M69">
        <v>328652.37225872889</v>
      </c>
      <c r="N69" s="122">
        <v>1630.477104405174</v>
      </c>
    </row>
    <row r="70" spans="1:14" ht="15" x14ac:dyDescent="0.3">
      <c r="A70" s="111"/>
      <c r="B70" s="137">
        <v>52</v>
      </c>
      <c r="C70" s="138">
        <v>51</v>
      </c>
      <c r="D70" s="139" t="s">
        <v>55</v>
      </c>
      <c r="E70" s="140">
        <v>246629.31606099117</v>
      </c>
      <c r="F70" s="140">
        <v>264760.20881422999</v>
      </c>
      <c r="G70" s="140">
        <v>269750.84416265966</v>
      </c>
      <c r="H70" s="141">
        <f t="shared" si="2"/>
        <v>1.8849642741940009E-2</v>
      </c>
      <c r="I70" s="141">
        <f t="shared" si="3"/>
        <v>9.3750120508587775E-2</v>
      </c>
      <c r="J70" s="1"/>
      <c r="K70" s="1"/>
      <c r="M70">
        <v>269750.84416265966</v>
      </c>
      <c r="N70" s="122">
        <v>0</v>
      </c>
    </row>
    <row r="71" spans="1:14" ht="15" x14ac:dyDescent="0.3">
      <c r="A71" s="111"/>
      <c r="B71" s="150">
        <v>22</v>
      </c>
      <c r="C71" s="151">
        <v>25</v>
      </c>
      <c r="D71" s="152" t="s">
        <v>56</v>
      </c>
      <c r="E71" s="153">
        <v>332380.22219768766</v>
      </c>
      <c r="F71" s="153">
        <v>343149.46105112095</v>
      </c>
      <c r="G71" s="153">
        <v>341683.91428522929</v>
      </c>
      <c r="H71" s="154">
        <f t="shared" si="2"/>
        <v>-4.2708700791849186E-3</v>
      </c>
      <c r="I71" s="154">
        <f t="shared" si="3"/>
        <v>2.7991112184792222E-2</v>
      </c>
      <c r="J71" s="1"/>
      <c r="K71" s="1"/>
      <c r="M71">
        <v>363867.1430587084</v>
      </c>
      <c r="N71" s="122">
        <v>22183.228773479117</v>
      </c>
    </row>
    <row r="72" spans="1:14" ht="15" x14ac:dyDescent="0.3">
      <c r="A72" s="111"/>
      <c r="B72" s="150">
        <v>20</v>
      </c>
      <c r="C72" s="151">
        <v>31</v>
      </c>
      <c r="D72" s="152" t="s">
        <v>57</v>
      </c>
      <c r="E72" s="153">
        <v>334723.77607647952</v>
      </c>
      <c r="F72" s="153">
        <v>329119.8381777865</v>
      </c>
      <c r="G72" s="153">
        <v>329773.77982086973</v>
      </c>
      <c r="H72" s="154">
        <f t="shared" si="2"/>
        <v>1.9869408258823551E-3</v>
      </c>
      <c r="I72" s="154">
        <f t="shared" si="3"/>
        <v>-1.4788301905624968E-2</v>
      </c>
      <c r="J72" s="1"/>
      <c r="K72" s="1"/>
      <c r="M72">
        <v>348974.57277790381</v>
      </c>
      <c r="N72" s="122">
        <v>19200.792957034078</v>
      </c>
    </row>
    <row r="73" spans="1:14" ht="15" x14ac:dyDescent="0.3">
      <c r="A73" s="111"/>
      <c r="B73" s="150">
        <v>58</v>
      </c>
      <c r="C73" s="151">
        <v>68</v>
      </c>
      <c r="D73" s="152" t="s">
        <v>58</v>
      </c>
      <c r="E73" s="153">
        <v>222049.8446062385</v>
      </c>
      <c r="F73" s="153">
        <v>233750.83828697886</v>
      </c>
      <c r="G73" s="153">
        <v>233699.81576758539</v>
      </c>
      <c r="H73" s="154">
        <f t="shared" si="2"/>
        <v>-2.1827737503488098E-4</v>
      </c>
      <c r="I73" s="154">
        <f t="shared" si="3"/>
        <v>5.2465567728749329E-2</v>
      </c>
      <c r="J73" s="1"/>
      <c r="K73" s="1"/>
      <c r="M73">
        <v>245279.72421029687</v>
      </c>
      <c r="N73" s="122">
        <v>11579.908442711487</v>
      </c>
    </row>
    <row r="74" spans="1:14" ht="15" x14ac:dyDescent="0.3">
      <c r="B74" s="150">
        <v>11</v>
      </c>
      <c r="C74" s="151">
        <v>10</v>
      </c>
      <c r="D74" s="152" t="s">
        <v>62</v>
      </c>
      <c r="E74" s="153">
        <v>387038.74501781818</v>
      </c>
      <c r="F74" s="153">
        <v>430123.01299914572</v>
      </c>
      <c r="G74" s="153">
        <v>429497.1754310758</v>
      </c>
      <c r="H74" s="154">
        <f t="shared" si="2"/>
        <v>-1.4550199574445699E-3</v>
      </c>
      <c r="I74" s="154">
        <f t="shared" si="3"/>
        <v>0.10970072366089068</v>
      </c>
      <c r="J74" s="1"/>
      <c r="K74" s="1"/>
      <c r="M74">
        <v>439962.26002875902</v>
      </c>
      <c r="N74" s="122">
        <v>10465.084597683221</v>
      </c>
    </row>
    <row r="75" spans="1:14" ht="15" x14ac:dyDescent="0.3">
      <c r="A75" s="111"/>
      <c r="B75" s="150">
        <v>1</v>
      </c>
      <c r="C75" s="151">
        <v>1</v>
      </c>
      <c r="D75" s="152" t="s">
        <v>64</v>
      </c>
      <c r="E75" s="153">
        <v>596157.2391680954</v>
      </c>
      <c r="F75" s="153">
        <v>616148.70441286638</v>
      </c>
      <c r="G75" s="153">
        <v>618881.51481335529</v>
      </c>
      <c r="H75" s="154">
        <f t="shared" si="2"/>
        <v>4.435309821990252E-3</v>
      </c>
      <c r="I75" s="154">
        <f t="shared" si="3"/>
        <v>3.8117922843594609E-2</v>
      </c>
      <c r="J75" s="1"/>
      <c r="K75" s="1"/>
      <c r="M75">
        <v>667793.48938659823</v>
      </c>
      <c r="N75" s="122">
        <v>48911.974573242944</v>
      </c>
    </row>
    <row r="76" spans="1:14" ht="15" x14ac:dyDescent="0.3">
      <c r="A76" s="111"/>
      <c r="B76" s="150">
        <v>5</v>
      </c>
      <c r="C76" s="151">
        <v>5</v>
      </c>
      <c r="D76" s="152" t="s">
        <v>65</v>
      </c>
      <c r="E76" s="153">
        <v>467822.22555358155</v>
      </c>
      <c r="F76" s="153">
        <v>468049.93975159019</v>
      </c>
      <c r="G76" s="153">
        <v>485571.89988896158</v>
      </c>
      <c r="H76" s="154">
        <f t="shared" si="2"/>
        <v>3.7436091000611738E-2</v>
      </c>
      <c r="I76" s="154">
        <f t="shared" si="3"/>
        <v>3.7941066853710348E-2</v>
      </c>
      <c r="J76" s="1"/>
      <c r="K76" s="1"/>
      <c r="M76">
        <v>493943.01604166772</v>
      </c>
      <c r="N76" s="122">
        <v>8371.1161527061486</v>
      </c>
    </row>
    <row r="77" spans="1:14" ht="15" x14ac:dyDescent="0.3">
      <c r="B77" s="132">
        <v>3</v>
      </c>
      <c r="C77" s="133">
        <v>3</v>
      </c>
      <c r="D77" s="135" t="s">
        <v>44</v>
      </c>
      <c r="E77" s="134">
        <v>486171.2060199969</v>
      </c>
      <c r="F77" s="134">
        <v>543662.93401922262</v>
      </c>
      <c r="G77" s="134">
        <v>543542.19536944712</v>
      </c>
      <c r="H77" s="136">
        <f t="shared" si="2"/>
        <v>-2.2208365187392776E-4</v>
      </c>
      <c r="I77" s="136">
        <f t="shared" si="3"/>
        <v>0.11800573262886838</v>
      </c>
      <c r="J77" s="1"/>
      <c r="K77" s="1"/>
      <c r="M77">
        <v>543662.93401922262</v>
      </c>
      <c r="N77" s="122">
        <v>120.73864977550693</v>
      </c>
    </row>
    <row r="78" spans="1:14" ht="15" x14ac:dyDescent="0.3">
      <c r="A78" s="111"/>
      <c r="B78" s="150">
        <v>23</v>
      </c>
      <c r="C78" s="151">
        <v>17</v>
      </c>
      <c r="D78" s="152" t="s">
        <v>45</v>
      </c>
      <c r="E78" s="153">
        <v>326926.32597641501</v>
      </c>
      <c r="F78" s="153">
        <v>372173.50850134762</v>
      </c>
      <c r="G78" s="153">
        <v>374882.68799561373</v>
      </c>
      <c r="H78" s="154">
        <f t="shared" si="2"/>
        <v>7.2793453386172935E-3</v>
      </c>
      <c r="I78" s="154">
        <f t="shared" si="3"/>
        <v>0.14668859069690932</v>
      </c>
      <c r="J78" s="1"/>
      <c r="K78" s="1"/>
      <c r="M78">
        <v>381461.89766697708</v>
      </c>
      <c r="N78" s="122">
        <v>6579.2096713633509</v>
      </c>
    </row>
    <row r="79" spans="1:14" ht="15" x14ac:dyDescent="0.3">
      <c r="A79" s="111"/>
      <c r="B79" s="137">
        <v>13</v>
      </c>
      <c r="C79" s="138">
        <v>14</v>
      </c>
      <c r="D79" s="139" t="s">
        <v>47</v>
      </c>
      <c r="E79" s="140">
        <v>376924.45241615182</v>
      </c>
      <c r="F79" s="140">
        <v>403224.68002670741</v>
      </c>
      <c r="G79" s="140">
        <v>403842.025563184</v>
      </c>
      <c r="H79" s="141">
        <f t="shared" si="2"/>
        <v>1.5310212074213236E-3</v>
      </c>
      <c r="I79" s="141">
        <f t="shared" si="3"/>
        <v>7.1413708966042933E-2</v>
      </c>
      <c r="J79" s="1"/>
      <c r="K79" s="1"/>
      <c r="M79">
        <v>403842.025563184</v>
      </c>
      <c r="N79" s="122">
        <v>0</v>
      </c>
    </row>
    <row r="80" spans="1:14" ht="15" x14ac:dyDescent="0.3">
      <c r="B80" s="150">
        <v>17</v>
      </c>
      <c r="C80" s="151">
        <v>16</v>
      </c>
      <c r="D80" s="152" t="s">
        <v>50</v>
      </c>
      <c r="E80" s="153">
        <v>347822.06781161699</v>
      </c>
      <c r="F80" s="153">
        <v>369374.11850067804</v>
      </c>
      <c r="G80" s="153">
        <v>375177.57227294223</v>
      </c>
      <c r="H80" s="154">
        <f t="shared" si="2"/>
        <v>1.5711587470776056E-2</v>
      </c>
      <c r="I80" s="154">
        <f t="shared" si="3"/>
        <v>7.8647984107038216E-2</v>
      </c>
      <c r="J80" s="1"/>
      <c r="K80" s="1"/>
      <c r="M80">
        <v>379809.69939373439</v>
      </c>
      <c r="N80" s="122">
        <v>4632.1271207921673</v>
      </c>
    </row>
    <row r="81" spans="1:14" ht="15" x14ac:dyDescent="0.3">
      <c r="B81" s="150">
        <v>6</v>
      </c>
      <c r="C81" s="151">
        <v>8</v>
      </c>
      <c r="D81" s="152" t="s">
        <v>54</v>
      </c>
      <c r="E81" s="153">
        <v>421840.93820188747</v>
      </c>
      <c r="F81" s="153">
        <v>462540.8002933801</v>
      </c>
      <c r="G81" s="153">
        <v>463245.63441517227</v>
      </c>
      <c r="H81" s="154">
        <f t="shared" si="2"/>
        <v>1.5238312411469668E-3</v>
      </c>
      <c r="I81" s="154">
        <f t="shared" si="3"/>
        <v>9.8152389831517528E-2</v>
      </c>
      <c r="J81" s="1"/>
      <c r="K81" s="1"/>
      <c r="M81">
        <v>481018.69308547117</v>
      </c>
      <c r="N81" s="122">
        <v>17773.058670298895</v>
      </c>
    </row>
    <row r="82" spans="1:14" ht="15" x14ac:dyDescent="0.3">
      <c r="B82" s="150">
        <v>2</v>
      </c>
      <c r="C82" s="151">
        <v>2</v>
      </c>
      <c r="D82" s="152" t="s">
        <v>60</v>
      </c>
      <c r="E82" s="153">
        <v>544763.50033840036</v>
      </c>
      <c r="F82" s="153">
        <v>574070.62014868937</v>
      </c>
      <c r="G82" s="153">
        <v>571059.91224200639</v>
      </c>
      <c r="H82" s="154">
        <f t="shared" si="2"/>
        <v>-5.2444904877786414E-3</v>
      </c>
      <c r="I82" s="154">
        <f t="shared" si="3"/>
        <v>4.8271244103672561E-2</v>
      </c>
      <c r="J82" s="1"/>
      <c r="K82" s="1"/>
      <c r="M82">
        <v>586404.02310565102</v>
      </c>
      <c r="N82" s="122">
        <v>15344.11086364463</v>
      </c>
    </row>
    <row r="83" spans="1:14" ht="15" x14ac:dyDescent="0.3">
      <c r="B83" s="137">
        <v>12</v>
      </c>
      <c r="C83" s="138">
        <v>11</v>
      </c>
      <c r="D83" s="139" t="s">
        <v>63</v>
      </c>
      <c r="E83" s="140">
        <v>382944.940122467</v>
      </c>
      <c r="F83" s="140">
        <v>416992.29199659033</v>
      </c>
      <c r="G83" s="140">
        <v>420124.60586659639</v>
      </c>
      <c r="H83" s="141">
        <f t="shared" si="2"/>
        <v>7.5116829018788689E-3</v>
      </c>
      <c r="I83" s="141">
        <f t="shared" si="3"/>
        <v>9.7088802719887735E-2</v>
      </c>
      <c r="J83" s="1"/>
      <c r="K83" s="1"/>
      <c r="M83">
        <v>420124.60586659639</v>
      </c>
      <c r="N83" s="122">
        <v>0</v>
      </c>
    </row>
    <row r="84" spans="1:14" ht="15" x14ac:dyDescent="0.3">
      <c r="B84" s="155" t="s">
        <v>186</v>
      </c>
      <c r="C84" s="167"/>
      <c r="D84" s="156"/>
      <c r="E84" s="157">
        <v>390762.05770034553</v>
      </c>
      <c r="F84" s="148">
        <v>419978.81419104052</v>
      </c>
      <c r="G84" s="148">
        <v>421808.50215930882</v>
      </c>
      <c r="H84" s="169">
        <f t="shared" si="2"/>
        <v>4.3566196828108694E-3</v>
      </c>
      <c r="I84" s="149">
        <f t="shared" si="3"/>
        <v>7.945102101691548E-2</v>
      </c>
      <c r="J84" s="1"/>
      <c r="K84" s="1"/>
      <c r="M84">
        <v>424730.16696677171</v>
      </c>
      <c r="N84" s="122">
        <v>2921.6648074628902</v>
      </c>
    </row>
    <row r="85" spans="1:14" ht="15" x14ac:dyDescent="0.3">
      <c r="B85" s="150">
        <v>9</v>
      </c>
      <c r="C85" s="151">
        <v>6</v>
      </c>
      <c r="D85" s="152" t="s">
        <v>66</v>
      </c>
      <c r="E85" s="153">
        <v>408573.92111906759</v>
      </c>
      <c r="F85" s="153">
        <v>451604.680209385</v>
      </c>
      <c r="G85" s="153">
        <v>471118.72180647939</v>
      </c>
      <c r="H85" s="154">
        <f t="shared" si="2"/>
        <v>4.3210450316960358E-2</v>
      </c>
      <c r="I85" s="154">
        <f t="shared" si="3"/>
        <v>0.15308074611346734</v>
      </c>
      <c r="J85" s="1"/>
      <c r="K85" s="1"/>
      <c r="M85">
        <v>476004.9485458319</v>
      </c>
      <c r="N85" s="122">
        <v>4886.2267393525108</v>
      </c>
    </row>
    <row r="86" spans="1:14" ht="15" x14ac:dyDescent="0.3">
      <c r="B86" s="137">
        <v>15</v>
      </c>
      <c r="C86" s="138">
        <v>12</v>
      </c>
      <c r="D86" s="139" t="s">
        <v>175</v>
      </c>
      <c r="E86" s="140">
        <v>363961.02212407766</v>
      </c>
      <c r="F86" s="140">
        <v>402679.11323937326</v>
      </c>
      <c r="G86" s="140">
        <v>410428.10222511092</v>
      </c>
      <c r="H86" s="141">
        <f t="shared" si="2"/>
        <v>1.9243583118579322E-2</v>
      </c>
      <c r="I86" s="141">
        <f t="shared" si="3"/>
        <v>0.12767048468501163</v>
      </c>
      <c r="J86" s="1"/>
      <c r="K86" s="1"/>
      <c r="M86">
        <v>410428.10222511092</v>
      </c>
      <c r="N86" s="122">
        <v>0</v>
      </c>
    </row>
    <row r="87" spans="1:14" ht="15" x14ac:dyDescent="0.3">
      <c r="B87" s="150">
        <v>21</v>
      </c>
      <c r="C87" s="151">
        <v>21</v>
      </c>
      <c r="D87" s="152" t="s">
        <v>176</v>
      </c>
      <c r="E87" s="153">
        <v>333462.44759556925</v>
      </c>
      <c r="F87" s="153">
        <v>367097.8525726677</v>
      </c>
      <c r="G87" s="153">
        <v>357353.66843117628</v>
      </c>
      <c r="H87" s="154">
        <f t="shared" si="2"/>
        <v>-2.6543833131147387E-2</v>
      </c>
      <c r="I87" s="154">
        <f t="shared" si="3"/>
        <v>7.1645910980005834E-2</v>
      </c>
      <c r="J87" s="1"/>
      <c r="K87" s="1"/>
      <c r="M87">
        <v>372336.95202197385</v>
      </c>
      <c r="N87" s="122">
        <v>14983.283590797568</v>
      </c>
    </row>
    <row r="88" spans="1:14" ht="15" x14ac:dyDescent="0.3">
      <c r="B88" s="150">
        <v>38</v>
      </c>
      <c r="C88" s="151">
        <v>36</v>
      </c>
      <c r="D88" s="152" t="s">
        <v>70</v>
      </c>
      <c r="E88" s="153">
        <v>278020.18455823365</v>
      </c>
      <c r="F88" s="153">
        <v>321217.96127048018</v>
      </c>
      <c r="G88" s="153">
        <v>322361.34572963457</v>
      </c>
      <c r="H88" s="154">
        <f t="shared" si="2"/>
        <v>3.5595284106533231E-3</v>
      </c>
      <c r="I88" s="154">
        <f t="shared" si="3"/>
        <v>0.15948899984315101</v>
      </c>
      <c r="J88" s="1"/>
      <c r="K88" s="1"/>
      <c r="M88">
        <v>326943.61461123783</v>
      </c>
      <c r="N88" s="122">
        <v>4582.2688816032605</v>
      </c>
    </row>
    <row r="89" spans="1:14" ht="15" x14ac:dyDescent="0.3">
      <c r="A89" s="111"/>
      <c r="B89" s="150">
        <v>25</v>
      </c>
      <c r="C89" s="151">
        <v>19</v>
      </c>
      <c r="D89" s="152" t="s">
        <v>72</v>
      </c>
      <c r="E89" s="153">
        <v>320477.14258152182</v>
      </c>
      <c r="F89" s="153">
        <v>358143.85388111975</v>
      </c>
      <c r="G89" s="153">
        <v>361902.57531901123</v>
      </c>
      <c r="H89" s="154">
        <f t="shared" si="2"/>
        <v>1.0495004722708812E-2</v>
      </c>
      <c r="I89" s="154">
        <f t="shared" si="3"/>
        <v>0.12926173893026327</v>
      </c>
      <c r="J89" s="1"/>
      <c r="K89" s="1"/>
      <c r="M89">
        <v>377627.45166470722</v>
      </c>
      <c r="N89" s="122">
        <v>15724.876345695986</v>
      </c>
    </row>
    <row r="90" spans="1:14" ht="15" x14ac:dyDescent="0.3">
      <c r="A90" s="111"/>
      <c r="B90" s="150">
        <v>35</v>
      </c>
      <c r="C90" s="151">
        <v>29</v>
      </c>
      <c r="D90" s="152" t="s">
        <v>74</v>
      </c>
      <c r="E90" s="153">
        <v>297060.47169406008</v>
      </c>
      <c r="F90" s="153">
        <v>332707.89454028563</v>
      </c>
      <c r="G90" s="153">
        <v>332900.90008864371</v>
      </c>
      <c r="H90" s="154">
        <f t="shared" si="2"/>
        <v>5.8010510578587748E-4</v>
      </c>
      <c r="I90" s="154">
        <f t="shared" si="3"/>
        <v>0.12065027766971093</v>
      </c>
      <c r="J90" s="1"/>
      <c r="K90" s="1"/>
      <c r="M90">
        <v>334806.1383014301</v>
      </c>
      <c r="N90" s="122">
        <v>1905.2382127863821</v>
      </c>
    </row>
    <row r="91" spans="1:14" ht="15" x14ac:dyDescent="0.3">
      <c r="B91" s="150">
        <v>72</v>
      </c>
      <c r="C91" s="151">
        <v>73</v>
      </c>
      <c r="D91" s="152" t="s">
        <v>177</v>
      </c>
      <c r="E91" s="153">
        <v>202467.52684616428</v>
      </c>
      <c r="F91" s="153">
        <v>219924.24898052576</v>
      </c>
      <c r="G91" s="153">
        <v>222273.03643600037</v>
      </c>
      <c r="H91" s="154">
        <f t="shared" si="2"/>
        <v>1.067998397794967E-2</v>
      </c>
      <c r="I91" s="154">
        <f t="shared" si="3"/>
        <v>9.7820672274445242E-2</v>
      </c>
      <c r="J91" s="1"/>
      <c r="K91" s="1"/>
      <c r="M91">
        <v>223403.03318043891</v>
      </c>
      <c r="N91" s="122">
        <v>1129.9967444385402</v>
      </c>
    </row>
    <row r="92" spans="1:14" ht="15" x14ac:dyDescent="0.3">
      <c r="B92" s="150">
        <v>32</v>
      </c>
      <c r="C92" s="151">
        <v>37</v>
      </c>
      <c r="D92" s="152" t="s">
        <v>77</v>
      </c>
      <c r="E92" s="153">
        <v>301256.94225481804</v>
      </c>
      <c r="F92" s="153">
        <v>325005.49140472664</v>
      </c>
      <c r="G92" s="153">
        <v>321672.94732562662</v>
      </c>
      <c r="H92" s="154">
        <f t="shared" si="2"/>
        <v>-1.0253808527038166E-2</v>
      </c>
      <c r="I92" s="154">
        <f t="shared" si="3"/>
        <v>6.7769409454935259E-2</v>
      </c>
      <c r="J92" s="1"/>
      <c r="K92" s="1"/>
      <c r="M92">
        <v>327484.41736489971</v>
      </c>
      <c r="N92" s="122">
        <v>5811.4700392730883</v>
      </c>
    </row>
    <row r="93" spans="1:14" ht="15" x14ac:dyDescent="0.3">
      <c r="B93" s="150">
        <v>53</v>
      </c>
      <c r="C93" s="151">
        <v>57</v>
      </c>
      <c r="D93" s="152" t="s">
        <v>78</v>
      </c>
      <c r="E93" s="153">
        <v>246603.95453017848</v>
      </c>
      <c r="F93" s="153">
        <v>254457.14834531886</v>
      </c>
      <c r="G93" s="153">
        <v>259532.9197131691</v>
      </c>
      <c r="H93" s="154">
        <f t="shared" si="2"/>
        <v>1.9947450487663332E-2</v>
      </c>
      <c r="I93" s="154">
        <f t="shared" si="3"/>
        <v>5.2428052938658043E-2</v>
      </c>
      <c r="J93" s="1"/>
      <c r="K93" s="1"/>
      <c r="M93">
        <v>262133.88167740041</v>
      </c>
      <c r="N93" s="122">
        <v>2600.9619642313046</v>
      </c>
    </row>
    <row r="94" spans="1:14" ht="15" x14ac:dyDescent="0.3">
      <c r="B94" s="150">
        <v>55</v>
      </c>
      <c r="C94" s="151">
        <v>56</v>
      </c>
      <c r="D94" s="152" t="s">
        <v>79</v>
      </c>
      <c r="E94" s="153">
        <v>235755.27433311974</v>
      </c>
      <c r="F94" s="153">
        <v>255760.20609583333</v>
      </c>
      <c r="G94" s="153">
        <v>260180.36504357075</v>
      </c>
      <c r="H94" s="154">
        <f t="shared" si="2"/>
        <v>1.7282434258288015E-2</v>
      </c>
      <c r="I94" s="154">
        <f t="shared" si="3"/>
        <v>0.10360358121167046</v>
      </c>
      <c r="J94" s="1"/>
      <c r="K94" s="1"/>
      <c r="M94">
        <v>267328.26196997473</v>
      </c>
      <c r="N94" s="122">
        <v>7147.896926403977</v>
      </c>
    </row>
    <row r="95" spans="1:14" ht="15" x14ac:dyDescent="0.3">
      <c r="B95" s="150">
        <v>24</v>
      </c>
      <c r="C95" s="151">
        <v>23</v>
      </c>
      <c r="D95" s="152" t="s">
        <v>80</v>
      </c>
      <c r="E95" s="153">
        <v>323779.0725308914</v>
      </c>
      <c r="F95" s="153">
        <v>349103.98915401852</v>
      </c>
      <c r="G95" s="153">
        <v>352239.9230017229</v>
      </c>
      <c r="H95" s="154">
        <f t="shared" si="2"/>
        <v>8.9828072583864049E-3</v>
      </c>
      <c r="I95" s="154">
        <f t="shared" si="3"/>
        <v>8.7902069297934871E-2</v>
      </c>
      <c r="J95" s="1"/>
      <c r="K95" s="1"/>
      <c r="M95">
        <v>361424.50951850245</v>
      </c>
      <c r="N95" s="122">
        <v>9184.5865167795564</v>
      </c>
    </row>
    <row r="96" spans="1:14" ht="15" x14ac:dyDescent="0.3">
      <c r="B96" s="150">
        <v>30</v>
      </c>
      <c r="C96" s="151">
        <v>26</v>
      </c>
      <c r="D96" s="152" t="s">
        <v>71</v>
      </c>
      <c r="E96" s="153">
        <v>305862.65632473445</v>
      </c>
      <c r="F96" s="153">
        <v>337747.06547720276</v>
      </c>
      <c r="G96" s="153">
        <v>340075.37959610746</v>
      </c>
      <c r="H96" s="154">
        <f t="shared" si="2"/>
        <v>6.893662023724767E-3</v>
      </c>
      <c r="I96" s="154">
        <f t="shared" si="3"/>
        <v>0.11185649036883194</v>
      </c>
      <c r="J96" s="1"/>
      <c r="K96" s="1"/>
      <c r="M96">
        <v>342781.79435252352</v>
      </c>
      <c r="N96" s="122">
        <v>2706.4147564160521</v>
      </c>
    </row>
    <row r="97" spans="2:14" ht="15" x14ac:dyDescent="0.3">
      <c r="B97" s="150">
        <v>26</v>
      </c>
      <c r="C97" s="151">
        <v>24</v>
      </c>
      <c r="D97" s="152" t="s">
        <v>73</v>
      </c>
      <c r="E97" s="153">
        <v>313027.71891641332</v>
      </c>
      <c r="F97" s="153">
        <v>345213.07628222584</v>
      </c>
      <c r="G97" s="153">
        <v>343423.19371734239</v>
      </c>
      <c r="H97" s="154">
        <f t="shared" si="2"/>
        <v>-5.1848631696098657E-3</v>
      </c>
      <c r="I97" s="154">
        <f t="shared" si="3"/>
        <v>9.7101543934022816E-2</v>
      </c>
      <c r="J97" s="1"/>
      <c r="K97" s="1"/>
      <c r="M97">
        <v>369653.32302261237</v>
      </c>
      <c r="N97" s="122">
        <v>26230.129305269977</v>
      </c>
    </row>
    <row r="98" spans="2:14" ht="15" x14ac:dyDescent="0.3">
      <c r="B98" s="150">
        <v>43</v>
      </c>
      <c r="C98" s="151">
        <v>43</v>
      </c>
      <c r="D98" s="152" t="s">
        <v>76</v>
      </c>
      <c r="E98" s="153">
        <v>270378.75539943291</v>
      </c>
      <c r="F98" s="153">
        <v>305863.21082153573</v>
      </c>
      <c r="G98" s="153">
        <v>304365.70129602891</v>
      </c>
      <c r="H98" s="154">
        <f t="shared" si="2"/>
        <v>-4.8960106103789203E-3</v>
      </c>
      <c r="I98" s="154">
        <f t="shared" si="3"/>
        <v>0.12570124396935989</v>
      </c>
      <c r="J98" s="1"/>
      <c r="K98" s="1"/>
      <c r="M98">
        <v>309745.11371288711</v>
      </c>
      <c r="N98" s="122">
        <v>5379.4124168581911</v>
      </c>
    </row>
    <row r="99" spans="2:14" ht="15" x14ac:dyDescent="0.3">
      <c r="B99" s="145" t="s">
        <v>187</v>
      </c>
      <c r="C99" s="146"/>
      <c r="D99" s="147"/>
      <c r="E99" s="148">
        <v>302630.07037189562</v>
      </c>
      <c r="F99" s="148">
        <v>334788.83990727883</v>
      </c>
      <c r="G99" s="148">
        <v>336175.0510234012</v>
      </c>
      <c r="H99" s="149">
        <f t="shared" si="2"/>
        <v>4.1405535396767945E-3</v>
      </c>
      <c r="I99" s="149">
        <f t="shared" si="3"/>
        <v>0.11084483643771037</v>
      </c>
      <c r="J99" s="1"/>
      <c r="K99" s="1"/>
      <c r="M99">
        <v>339704.40317414689</v>
      </c>
      <c r="N99" s="122">
        <v>3529.3521507456899</v>
      </c>
    </row>
    <row r="100" spans="2:14" ht="15" x14ac:dyDescent="0.3">
      <c r="B100" s="150">
        <v>61</v>
      </c>
      <c r="C100" s="151">
        <v>63</v>
      </c>
      <c r="D100" s="152" t="s">
        <v>91</v>
      </c>
      <c r="E100" s="153">
        <v>216105.70572601128</v>
      </c>
      <c r="F100" s="153">
        <v>244346.87036277485</v>
      </c>
      <c r="G100" s="153">
        <v>239188.05982736163</v>
      </c>
      <c r="H100" s="154">
        <f t="shared" si="2"/>
        <v>-2.1112652385332664E-2</v>
      </c>
      <c r="I100" s="154">
        <f t="shared" si="3"/>
        <v>0.10681047973168845</v>
      </c>
      <c r="J100" s="1"/>
      <c r="K100" s="1"/>
      <c r="M100">
        <v>259957.84526802311</v>
      </c>
      <c r="N100" s="122">
        <v>20769.785440661479</v>
      </c>
    </row>
    <row r="101" spans="2:14" ht="15" x14ac:dyDescent="0.3">
      <c r="B101" s="150">
        <v>77</v>
      </c>
      <c r="C101" s="151">
        <v>81</v>
      </c>
      <c r="D101" s="152" t="s">
        <v>90</v>
      </c>
      <c r="E101" s="153">
        <v>192015.10421969477</v>
      </c>
      <c r="F101" s="153">
        <v>205335.65489103008</v>
      </c>
      <c r="G101" s="153">
        <v>208672.9062535245</v>
      </c>
      <c r="H101" s="154">
        <f t="shared" si="2"/>
        <v>1.6252663787326593E-2</v>
      </c>
      <c r="I101" s="154">
        <f t="shared" si="3"/>
        <v>8.6752560958801794E-2</v>
      </c>
      <c r="J101" s="1"/>
      <c r="K101" s="1"/>
      <c r="M101">
        <v>218964.25944549005</v>
      </c>
      <c r="N101" s="122">
        <v>10291.353191965551</v>
      </c>
    </row>
    <row r="102" spans="2:14" ht="15" x14ac:dyDescent="0.3">
      <c r="B102" s="137">
        <v>79</v>
      </c>
      <c r="C102" s="138">
        <v>72</v>
      </c>
      <c r="D102" s="139" t="s">
        <v>87</v>
      </c>
      <c r="E102" s="140">
        <v>190134.8488586701</v>
      </c>
      <c r="F102" s="140">
        <v>216635.63675061779</v>
      </c>
      <c r="G102" s="140">
        <v>224218.70533652743</v>
      </c>
      <c r="H102" s="141">
        <f t="shared" si="2"/>
        <v>3.5003791156664521E-2</v>
      </c>
      <c r="I102" s="141">
        <f t="shared" si="3"/>
        <v>0.17926149089687571</v>
      </c>
      <c r="J102" s="1"/>
      <c r="K102" s="1"/>
      <c r="M102">
        <v>224218.70533652743</v>
      </c>
      <c r="N102" s="122">
        <v>0</v>
      </c>
    </row>
    <row r="103" spans="2:14" ht="15" x14ac:dyDescent="0.3">
      <c r="B103" s="150">
        <v>87</v>
      </c>
      <c r="C103" s="151">
        <v>78</v>
      </c>
      <c r="D103" s="152" t="s">
        <v>88</v>
      </c>
      <c r="E103" s="153">
        <v>178907.12714646957</v>
      </c>
      <c r="F103" s="153">
        <v>213228.98993610404</v>
      </c>
      <c r="G103" s="153">
        <v>213015.63578040889</v>
      </c>
      <c r="H103" s="154">
        <f t="shared" si="2"/>
        <v>-1.0005870016036589E-3</v>
      </c>
      <c r="I103" s="154">
        <f t="shared" si="3"/>
        <v>0.190649244543595</v>
      </c>
      <c r="J103" s="1"/>
      <c r="K103" s="1"/>
      <c r="M103">
        <v>216388.86334272506</v>
      </c>
      <c r="N103" s="122">
        <v>3373.2275623161695</v>
      </c>
    </row>
    <row r="104" spans="2:14" ht="15" x14ac:dyDescent="0.3">
      <c r="B104" s="132">
        <v>81</v>
      </c>
      <c r="C104" s="133">
        <v>84</v>
      </c>
      <c r="D104" s="135" t="s">
        <v>89</v>
      </c>
      <c r="E104" s="134">
        <v>186726.56584419959</v>
      </c>
      <c r="F104" s="134">
        <v>202361.59305822352</v>
      </c>
      <c r="G104" s="134">
        <v>203685.16272016542</v>
      </c>
      <c r="H104" s="136">
        <f t="shared" si="2"/>
        <v>6.5406169319939256E-3</v>
      </c>
      <c r="I104" s="136">
        <f t="shared" si="3"/>
        <v>9.0820482877169706E-2</v>
      </c>
      <c r="J104" s="1"/>
      <c r="K104" s="1"/>
      <c r="M104">
        <v>215519.01114449545</v>
      </c>
      <c r="N104" s="122">
        <v>11833.848424330034</v>
      </c>
    </row>
    <row r="105" spans="2:14" ht="15" x14ac:dyDescent="0.3">
      <c r="B105" s="150">
        <v>90</v>
      </c>
      <c r="C105" s="151">
        <v>87</v>
      </c>
      <c r="D105" s="152" t="s">
        <v>102</v>
      </c>
      <c r="E105" s="153">
        <v>171652.8772302006</v>
      </c>
      <c r="F105" s="153">
        <v>195167.72195807297</v>
      </c>
      <c r="G105" s="153">
        <v>197563.75410742708</v>
      </c>
      <c r="H105" s="154">
        <f t="shared" si="2"/>
        <v>1.227678493818174E-2</v>
      </c>
      <c r="I105" s="154">
        <f t="shared" si="3"/>
        <v>0.1509492721317911</v>
      </c>
      <c r="J105" s="1"/>
      <c r="K105" s="1"/>
      <c r="M105">
        <v>209795.88322758011</v>
      </c>
      <c r="N105" s="122">
        <v>12232.129120153026</v>
      </c>
    </row>
    <row r="106" spans="2:14" ht="15" x14ac:dyDescent="0.3">
      <c r="B106" s="150">
        <v>67</v>
      </c>
      <c r="C106" s="151">
        <v>66</v>
      </c>
      <c r="D106" s="152" t="s">
        <v>97</v>
      </c>
      <c r="E106" s="153">
        <v>210850.6695474016</v>
      </c>
      <c r="F106" s="153">
        <v>234115.23818814813</v>
      </c>
      <c r="G106" s="153">
        <v>236614.37965417514</v>
      </c>
      <c r="H106" s="154">
        <f t="shared" si="2"/>
        <v>1.0674834689822887E-2</v>
      </c>
      <c r="I106" s="154">
        <f t="shared" si="3"/>
        <v>0.12218936824851556</v>
      </c>
      <c r="J106" s="1"/>
      <c r="K106" s="1"/>
      <c r="M106">
        <v>250075.19988589603</v>
      </c>
      <c r="N106" s="122">
        <v>13460.820231720892</v>
      </c>
    </row>
    <row r="107" spans="2:14" ht="15" x14ac:dyDescent="0.3">
      <c r="B107" s="137">
        <v>69</v>
      </c>
      <c r="C107" s="138">
        <v>58</v>
      </c>
      <c r="D107" s="139" t="s">
        <v>86</v>
      </c>
      <c r="E107" s="140">
        <v>209370.40246861006</v>
      </c>
      <c r="F107" s="140">
        <v>245437.03069093669</v>
      </c>
      <c r="G107" s="140">
        <v>246715.03390426657</v>
      </c>
      <c r="H107" s="141">
        <f t="shared" si="2"/>
        <v>5.2070513146778019E-3</v>
      </c>
      <c r="I107" s="141">
        <f t="shared" si="3"/>
        <v>0.17836633542917046</v>
      </c>
      <c r="J107" s="1"/>
      <c r="K107" s="1"/>
      <c r="M107">
        <v>246715.03390426657</v>
      </c>
      <c r="N107" s="122">
        <v>0</v>
      </c>
    </row>
    <row r="108" spans="2:14" ht="15" x14ac:dyDescent="0.3">
      <c r="B108" s="150">
        <v>74</v>
      </c>
      <c r="C108" s="151">
        <v>69</v>
      </c>
      <c r="D108" s="152" t="s">
        <v>96</v>
      </c>
      <c r="E108" s="153">
        <v>201140.73480297907</v>
      </c>
      <c r="F108" s="153">
        <v>229732.15572658865</v>
      </c>
      <c r="G108" s="153">
        <v>231858.08451813777</v>
      </c>
      <c r="H108" s="154">
        <f t="shared" si="2"/>
        <v>9.2539452512658826E-3</v>
      </c>
      <c r="I108" s="154">
        <f t="shared" si="3"/>
        <v>0.15271570796063205</v>
      </c>
      <c r="J108" s="1"/>
      <c r="K108" s="1"/>
      <c r="M108">
        <v>233052.84934926138</v>
      </c>
      <c r="N108" s="122">
        <v>1194.7648311236117</v>
      </c>
    </row>
    <row r="109" spans="2:14" ht="15" x14ac:dyDescent="0.3">
      <c r="B109" s="150">
        <v>94</v>
      </c>
      <c r="C109" s="151">
        <v>91</v>
      </c>
      <c r="D109" s="152" t="s">
        <v>85</v>
      </c>
      <c r="E109" s="153">
        <v>169734.44731582695</v>
      </c>
      <c r="F109" s="153">
        <v>177376.81795798196</v>
      </c>
      <c r="G109" s="153">
        <v>192528.71998848891</v>
      </c>
      <c r="H109" s="154">
        <f t="shared" si="2"/>
        <v>8.5422109861595485E-2</v>
      </c>
      <c r="I109" s="154">
        <f t="shared" si="3"/>
        <v>0.1342937337301271</v>
      </c>
      <c r="J109" s="1"/>
      <c r="K109" s="1"/>
      <c r="M109">
        <v>201917.44795161416</v>
      </c>
      <c r="N109" s="122">
        <v>9388.7279631252459</v>
      </c>
    </row>
    <row r="110" spans="2:14" ht="15" x14ac:dyDescent="0.3">
      <c r="B110" s="150">
        <v>82</v>
      </c>
      <c r="C110" s="151">
        <v>86</v>
      </c>
      <c r="D110" s="152" t="s">
        <v>99</v>
      </c>
      <c r="E110" s="153">
        <v>185428.39849112227</v>
      </c>
      <c r="F110" s="153">
        <v>199956.95601838673</v>
      </c>
      <c r="G110" s="153">
        <v>198891.99795159543</v>
      </c>
      <c r="H110" s="154">
        <f t="shared" si="2"/>
        <v>-5.3259365815379045E-3</v>
      </c>
      <c r="I110" s="154">
        <f t="shared" si="3"/>
        <v>7.2608077133976767E-2</v>
      </c>
      <c r="J110" s="1"/>
      <c r="K110" s="1"/>
      <c r="M110">
        <v>217458.28478562573</v>
      </c>
      <c r="N110" s="122">
        <v>18566.286834030296</v>
      </c>
    </row>
    <row r="111" spans="2:14" ht="15" x14ac:dyDescent="0.3">
      <c r="B111" s="150">
        <v>104</v>
      </c>
      <c r="C111" s="151">
        <v>104</v>
      </c>
      <c r="D111" s="152" t="s">
        <v>94</v>
      </c>
      <c r="E111" s="153">
        <v>135014.66731457168</v>
      </c>
      <c r="F111" s="153">
        <v>156693.42719236659</v>
      </c>
      <c r="G111" s="153">
        <v>153870.82080165506</v>
      </c>
      <c r="H111" s="154">
        <f t="shared" si="2"/>
        <v>-1.8013559606723795E-2</v>
      </c>
      <c r="I111" s="154">
        <f t="shared" si="3"/>
        <v>0.1396600374028274</v>
      </c>
      <c r="J111" s="1"/>
      <c r="K111" s="1"/>
      <c r="M111">
        <v>157284.69707489337</v>
      </c>
      <c r="N111" s="122">
        <v>3413.8762732383038</v>
      </c>
    </row>
    <row r="112" spans="2:14" ht="15" x14ac:dyDescent="0.3">
      <c r="B112" s="132">
        <v>80</v>
      </c>
      <c r="C112" s="133">
        <v>85</v>
      </c>
      <c r="D112" s="135" t="s">
        <v>82</v>
      </c>
      <c r="E112" s="134">
        <v>187172.28027025366</v>
      </c>
      <c r="F112" s="134">
        <v>202765.91402608962</v>
      </c>
      <c r="G112" s="134">
        <v>201225.22280269349</v>
      </c>
      <c r="H112" s="136">
        <f t="shared" si="2"/>
        <v>-7.5983738726317362E-3</v>
      </c>
      <c r="I112" s="136">
        <f t="shared" si="3"/>
        <v>7.5080255004368768E-2</v>
      </c>
      <c r="J112" s="1"/>
      <c r="K112" s="1"/>
      <c r="M112">
        <v>205465.52267870065</v>
      </c>
      <c r="N112" s="122">
        <v>4240.2998760071641</v>
      </c>
    </row>
    <row r="113" spans="2:14" ht="15" x14ac:dyDescent="0.3">
      <c r="B113" s="132">
        <v>41</v>
      </c>
      <c r="C113" s="133">
        <v>35</v>
      </c>
      <c r="D113" s="135" t="s">
        <v>159</v>
      </c>
      <c r="E113" s="134">
        <v>275406.1175685426</v>
      </c>
      <c r="F113" s="134">
        <v>336199.05840633635</v>
      </c>
      <c r="G113" s="134">
        <v>322566.46869263583</v>
      </c>
      <c r="H113" s="136">
        <f t="shared" si="2"/>
        <v>-4.0549160899861714E-2</v>
      </c>
      <c r="I113" s="136">
        <f t="shared" si="3"/>
        <v>0.17123930121979236</v>
      </c>
      <c r="J113" s="1"/>
      <c r="K113" s="1"/>
      <c r="M113">
        <v>336199.05840633635</v>
      </c>
      <c r="N113" s="122">
        <v>13632.589713700523</v>
      </c>
    </row>
    <row r="114" spans="2:14" ht="15" x14ac:dyDescent="0.3">
      <c r="B114" s="150">
        <v>54</v>
      </c>
      <c r="C114" s="151">
        <v>53</v>
      </c>
      <c r="D114" s="152" t="s">
        <v>84</v>
      </c>
      <c r="E114" s="153">
        <v>240928.29836622157</v>
      </c>
      <c r="F114" s="153">
        <v>263809.1492018819</v>
      </c>
      <c r="G114" s="153">
        <v>266586.62009544595</v>
      </c>
      <c r="H114" s="154">
        <f t="shared" si="2"/>
        <v>1.0528334221792113E-2</v>
      </c>
      <c r="I114" s="154">
        <f t="shared" si="3"/>
        <v>0.10649775017388197</v>
      </c>
      <c r="J114" s="1"/>
      <c r="K114" s="1"/>
      <c r="M114">
        <v>273344.30897661665</v>
      </c>
      <c r="N114" s="122">
        <v>6757.6888811707031</v>
      </c>
    </row>
    <row r="115" spans="2:14" ht="15" x14ac:dyDescent="0.3">
      <c r="B115" s="132">
        <v>103</v>
      </c>
      <c r="C115" s="151">
        <v>105</v>
      </c>
      <c r="D115" s="152" t="s">
        <v>98</v>
      </c>
      <c r="E115" s="153">
        <v>137577.21880007663</v>
      </c>
      <c r="F115" s="153">
        <v>150296.49129184484</v>
      </c>
      <c r="G115" s="153">
        <v>150037.93831488691</v>
      </c>
      <c r="H115" s="154">
        <f t="shared" si="2"/>
        <v>-1.7202861805727387E-3</v>
      </c>
      <c r="I115" s="154">
        <f t="shared" si="3"/>
        <v>9.0572549899542887E-2</v>
      </c>
      <c r="J115" s="1"/>
      <c r="K115" s="1"/>
      <c r="M115">
        <v>156091.6765963349</v>
      </c>
      <c r="N115" s="122">
        <v>6053.7382814479934</v>
      </c>
    </row>
    <row r="116" spans="2:14" ht="15" x14ac:dyDescent="0.3">
      <c r="B116" s="132">
        <v>106</v>
      </c>
      <c r="C116" s="133">
        <v>103</v>
      </c>
      <c r="D116" s="135" t="s">
        <v>92</v>
      </c>
      <c r="E116" s="134">
        <v>133186.8278193071</v>
      </c>
      <c r="F116" s="134">
        <v>157447.51673811424</v>
      </c>
      <c r="G116" s="134">
        <v>154339.65721528724</v>
      </c>
      <c r="H116" s="136">
        <f t="shared" si="2"/>
        <v>-1.9739018990031831E-2</v>
      </c>
      <c r="I116" s="136">
        <f t="shared" si="3"/>
        <v>0.15882073131644758</v>
      </c>
      <c r="J116" s="1"/>
      <c r="K116" s="1"/>
      <c r="M116">
        <v>157447.51673811424</v>
      </c>
      <c r="N116" s="122">
        <v>3107.8595228269987</v>
      </c>
    </row>
    <row r="117" spans="2:14" ht="15" x14ac:dyDescent="0.3">
      <c r="B117" s="137">
        <v>96</v>
      </c>
      <c r="C117" s="138">
        <v>96</v>
      </c>
      <c r="D117" s="139" t="s">
        <v>83</v>
      </c>
      <c r="E117" s="140">
        <v>160514.03880344599</v>
      </c>
      <c r="F117" s="140">
        <v>176170.6881647328</v>
      </c>
      <c r="G117" s="140">
        <v>176674.25421118885</v>
      </c>
      <c r="H117" s="141">
        <f t="shared" ref="H117:H123" si="4">+G117/F117*1-1</f>
        <v>2.8583985889025776E-3</v>
      </c>
      <c r="I117" s="141">
        <f t="shared" si="3"/>
        <v>0.10067789414688821</v>
      </c>
      <c r="J117" s="1"/>
      <c r="K117" s="1"/>
      <c r="M117">
        <v>176674.25421118885</v>
      </c>
      <c r="N117" s="122">
        <v>0</v>
      </c>
    </row>
    <row r="118" spans="2:14" ht="15" x14ac:dyDescent="0.3">
      <c r="B118" s="137">
        <v>109</v>
      </c>
      <c r="C118" s="138">
        <v>108</v>
      </c>
      <c r="D118" s="139" t="s">
        <v>81</v>
      </c>
      <c r="E118" s="140">
        <v>114540.68115266901</v>
      </c>
      <c r="F118" s="140">
        <v>131605.50617524053</v>
      </c>
      <c r="G118" s="140">
        <v>138185.16336308981</v>
      </c>
      <c r="H118" s="141">
        <f t="shared" si="4"/>
        <v>4.9995303229091848E-2</v>
      </c>
      <c r="I118" s="141">
        <f t="shared" si="3"/>
        <v>0.20642868518396118</v>
      </c>
      <c r="J118" s="136"/>
      <c r="K118" s="1"/>
      <c r="M118">
        <v>138185.16336308981</v>
      </c>
      <c r="N118" s="122">
        <v>0</v>
      </c>
    </row>
    <row r="119" spans="2:14" ht="15" x14ac:dyDescent="0.3">
      <c r="B119" s="137">
        <v>84</v>
      </c>
      <c r="C119" s="138">
        <v>79</v>
      </c>
      <c r="D119" s="139" t="s">
        <v>101</v>
      </c>
      <c r="E119" s="140">
        <v>184189.84021653931</v>
      </c>
      <c r="F119" s="140">
        <v>205918.33336286971</v>
      </c>
      <c r="G119" s="140">
        <v>211863.81169688198</v>
      </c>
      <c r="H119" s="141">
        <f t="shared" si="4"/>
        <v>2.8872991719174124E-2</v>
      </c>
      <c r="I119" s="141">
        <f t="shared" si="3"/>
        <v>0.15024700302583627</v>
      </c>
      <c r="J119" s="1"/>
      <c r="K119" s="1"/>
      <c r="M119">
        <v>211863.81169688198</v>
      </c>
      <c r="N119" s="122">
        <v>0</v>
      </c>
    </row>
    <row r="120" spans="2:14" ht="15" x14ac:dyDescent="0.3">
      <c r="B120" s="137">
        <v>29</v>
      </c>
      <c r="C120" s="138">
        <v>28</v>
      </c>
      <c r="D120" s="139" t="s">
        <v>93</v>
      </c>
      <c r="E120" s="140">
        <v>308267.07302980265</v>
      </c>
      <c r="F120" s="140">
        <v>328675.45184396766</v>
      </c>
      <c r="G120" s="140">
        <v>336118.54946528072</v>
      </c>
      <c r="H120" s="141">
        <f t="shared" si="4"/>
        <v>2.2645736332163047E-2</v>
      </c>
      <c r="I120" s="141">
        <f t="shared" si="3"/>
        <v>9.0348528507244952E-2</v>
      </c>
      <c r="J120" s="1"/>
      <c r="K120" s="1"/>
      <c r="M120">
        <v>336118.54946528072</v>
      </c>
      <c r="N120" s="122">
        <v>0</v>
      </c>
    </row>
    <row r="121" spans="2:14" ht="15" x14ac:dyDescent="0.3">
      <c r="B121" s="150">
        <v>70</v>
      </c>
      <c r="C121" s="151">
        <v>77</v>
      </c>
      <c r="D121" s="152" t="s">
        <v>95</v>
      </c>
      <c r="E121" s="153">
        <v>208033.78398298487</v>
      </c>
      <c r="F121" s="153">
        <v>214288.17288495097</v>
      </c>
      <c r="G121" s="153">
        <v>218061.84109675841</v>
      </c>
      <c r="H121" s="154">
        <f t="shared" si="4"/>
        <v>1.7610249604552264E-2</v>
      </c>
      <c r="I121" s="154">
        <f t="shared" si="3"/>
        <v>4.8203983611593282E-2</v>
      </c>
      <c r="J121" s="1"/>
      <c r="K121" s="1"/>
      <c r="M121">
        <v>226828.58018591735</v>
      </c>
      <c r="N121" s="122">
        <v>8766.7390891589457</v>
      </c>
    </row>
    <row r="122" spans="2:14" ht="15" x14ac:dyDescent="0.3">
      <c r="B122" s="155" t="s">
        <v>188</v>
      </c>
      <c r="C122" s="167"/>
      <c r="D122" s="156"/>
      <c r="E122" s="168">
        <v>194265.16759085358</v>
      </c>
      <c r="F122" s="148">
        <v>215347.45722229517</v>
      </c>
      <c r="G122" s="148">
        <v>217041.98060187366</v>
      </c>
      <c r="H122" s="169">
        <f t="shared" si="4"/>
        <v>7.8687875001435259E-3</v>
      </c>
      <c r="I122" s="149">
        <f t="shared" si="3"/>
        <v>0.11724599573604899</v>
      </c>
      <c r="J122" s="1"/>
      <c r="M122">
        <v>219798.69443463872</v>
      </c>
      <c r="N122" s="122">
        <v>2756.7138327650609</v>
      </c>
    </row>
    <row r="123" spans="2:14" ht="15" x14ac:dyDescent="0.3">
      <c r="B123" s="155" t="s">
        <v>189</v>
      </c>
      <c r="C123" s="156"/>
      <c r="D123" s="155"/>
      <c r="E123" s="148">
        <v>307932.03754836082</v>
      </c>
      <c r="F123" s="148">
        <v>331210.88858239749</v>
      </c>
      <c r="G123" s="148">
        <v>333021.96557916695</v>
      </c>
      <c r="H123" s="149">
        <f t="shared" si="4"/>
        <v>5.4680478788635689E-3</v>
      </c>
      <c r="I123" s="149">
        <f t="shared" si="3"/>
        <v>8.1478784184207287E-2</v>
      </c>
      <c r="M123">
        <v>338343.30621436454</v>
      </c>
      <c r="N123" s="122">
        <v>5321.3406351975864</v>
      </c>
    </row>
    <row r="126" spans="2:14" x14ac:dyDescent="0.2">
      <c r="B126" s="100"/>
    </row>
    <row r="127" spans="2:14" x14ac:dyDescent="0.2">
      <c r="B127" s="100"/>
    </row>
    <row r="128" spans="2:14" x14ac:dyDescent="0.2">
      <c r="B128" s="100"/>
    </row>
    <row r="129" spans="2:2" x14ac:dyDescent="0.2">
      <c r="B129" s="100"/>
    </row>
    <row r="130" spans="2:2" x14ac:dyDescent="0.2">
      <c r="B130" s="100"/>
    </row>
    <row r="131" spans="2:2" x14ac:dyDescent="0.2">
      <c r="B131" s="100"/>
    </row>
    <row r="132" spans="2:2" x14ac:dyDescent="0.2">
      <c r="B132" s="100"/>
    </row>
    <row r="133" spans="2:2" x14ac:dyDescent="0.2">
      <c r="B133" s="100"/>
    </row>
    <row r="134" spans="2:2" x14ac:dyDescent="0.2">
      <c r="B134" s="100"/>
    </row>
    <row r="135" spans="2:2" x14ac:dyDescent="0.2">
      <c r="B135" s="100"/>
    </row>
    <row r="136" spans="2:2" x14ac:dyDescent="0.2">
      <c r="B136" s="100"/>
    </row>
    <row r="137" spans="2:2" x14ac:dyDescent="0.2">
      <c r="B137" s="100"/>
    </row>
    <row r="138" spans="2:2" x14ac:dyDescent="0.2">
      <c r="B138" s="100"/>
    </row>
    <row r="139" spans="2:2" x14ac:dyDescent="0.2">
      <c r="B139" s="100"/>
    </row>
    <row r="140" spans="2:2" x14ac:dyDescent="0.2">
      <c r="B140" s="100"/>
    </row>
    <row r="141" spans="2:2" x14ac:dyDescent="0.2">
      <c r="B141" s="100"/>
    </row>
    <row r="142" spans="2:2" x14ac:dyDescent="0.2">
      <c r="B142" s="100"/>
    </row>
    <row r="143" spans="2:2" x14ac:dyDescent="0.2">
      <c r="B143" s="100"/>
    </row>
    <row r="144" spans="2:2" x14ac:dyDescent="0.2">
      <c r="B144" s="100"/>
    </row>
    <row r="145" spans="2:2" x14ac:dyDescent="0.2">
      <c r="B145" s="100"/>
    </row>
    <row r="146" spans="2:2" x14ac:dyDescent="0.2">
      <c r="B146" s="100"/>
    </row>
    <row r="147" spans="2:2" x14ac:dyDescent="0.2">
      <c r="B147" s="100"/>
    </row>
    <row r="148" spans="2:2" x14ac:dyDescent="0.2">
      <c r="B148" s="100"/>
    </row>
    <row r="149" spans="2:2" x14ac:dyDescent="0.2">
      <c r="B149" s="100"/>
    </row>
    <row r="150" spans="2:2" x14ac:dyDescent="0.2">
      <c r="B150" s="100"/>
    </row>
    <row r="151" spans="2:2" x14ac:dyDescent="0.2">
      <c r="B151" s="100"/>
    </row>
    <row r="152" spans="2:2" x14ac:dyDescent="0.2">
      <c r="B152" s="100"/>
    </row>
    <row r="153" spans="2:2" x14ac:dyDescent="0.2">
      <c r="B153" s="100"/>
    </row>
    <row r="154" spans="2:2" x14ac:dyDescent="0.2">
      <c r="B154" s="100"/>
    </row>
    <row r="155" spans="2:2" x14ac:dyDescent="0.2">
      <c r="B155" s="100"/>
    </row>
    <row r="156" spans="2:2" x14ac:dyDescent="0.2">
      <c r="B156" s="100"/>
    </row>
    <row r="157" spans="2:2" x14ac:dyDescent="0.2">
      <c r="B157" s="100"/>
    </row>
    <row r="158" spans="2:2" x14ac:dyDescent="0.2">
      <c r="B158" s="100"/>
    </row>
    <row r="159" spans="2:2" x14ac:dyDescent="0.2">
      <c r="B159" s="100"/>
    </row>
    <row r="160" spans="2:2" x14ac:dyDescent="0.2">
      <c r="B160" s="100"/>
    </row>
    <row r="161" spans="2:2" x14ac:dyDescent="0.2">
      <c r="B161" s="100"/>
    </row>
    <row r="162" spans="2:2" x14ac:dyDescent="0.2">
      <c r="B162" s="100"/>
    </row>
    <row r="163" spans="2:2" x14ac:dyDescent="0.2">
      <c r="B163" s="100"/>
    </row>
    <row r="164" spans="2:2" x14ac:dyDescent="0.2">
      <c r="B164" s="100"/>
    </row>
    <row r="165" spans="2:2" x14ac:dyDescent="0.2">
      <c r="B165" s="100"/>
    </row>
    <row r="166" spans="2:2" x14ac:dyDescent="0.2">
      <c r="B166" s="100"/>
    </row>
    <row r="167" spans="2:2" x14ac:dyDescent="0.2">
      <c r="B167" s="100"/>
    </row>
    <row r="168" spans="2:2" x14ac:dyDescent="0.2">
      <c r="B168" s="100"/>
    </row>
    <row r="169" spans="2:2" x14ac:dyDescent="0.2">
      <c r="B169" s="100"/>
    </row>
    <row r="170" spans="2:2" x14ac:dyDescent="0.2">
      <c r="B170" s="100"/>
    </row>
    <row r="171" spans="2:2" x14ac:dyDescent="0.2">
      <c r="B171" s="100"/>
    </row>
    <row r="172" spans="2:2" x14ac:dyDescent="0.2">
      <c r="B172" s="100"/>
    </row>
    <row r="173" spans="2:2" x14ac:dyDescent="0.2">
      <c r="B173" s="100"/>
    </row>
    <row r="174" spans="2:2" x14ac:dyDescent="0.2">
      <c r="B174" s="100"/>
    </row>
    <row r="175" spans="2:2" x14ac:dyDescent="0.2">
      <c r="B175" s="100"/>
    </row>
    <row r="176" spans="2:2" x14ac:dyDescent="0.2">
      <c r="B176" s="100"/>
    </row>
    <row r="177" spans="2:2" x14ac:dyDescent="0.2">
      <c r="B177" s="100"/>
    </row>
    <row r="178" spans="2:2" x14ac:dyDescent="0.2">
      <c r="B178" s="100"/>
    </row>
    <row r="179" spans="2:2" x14ac:dyDescent="0.2">
      <c r="B179" s="100"/>
    </row>
    <row r="180" spans="2:2" x14ac:dyDescent="0.2">
      <c r="B180" s="100"/>
    </row>
    <row r="181" spans="2:2" x14ac:dyDescent="0.2">
      <c r="B181" s="100"/>
    </row>
    <row r="182" spans="2:2" x14ac:dyDescent="0.2">
      <c r="B182" s="100"/>
    </row>
    <row r="183" spans="2:2" x14ac:dyDescent="0.2">
      <c r="B183" s="100"/>
    </row>
    <row r="184" spans="2:2" x14ac:dyDescent="0.2">
      <c r="B184" s="100"/>
    </row>
    <row r="185" spans="2:2" x14ac:dyDescent="0.2">
      <c r="B185" s="100"/>
    </row>
    <row r="186" spans="2:2" x14ac:dyDescent="0.2">
      <c r="B186" s="100"/>
    </row>
    <row r="187" spans="2:2" x14ac:dyDescent="0.2">
      <c r="B187" s="100"/>
    </row>
    <row r="188" spans="2:2" x14ac:dyDescent="0.2">
      <c r="B188" s="100"/>
    </row>
    <row r="189" spans="2:2" x14ac:dyDescent="0.2">
      <c r="B189" s="100"/>
    </row>
    <row r="190" spans="2:2" x14ac:dyDescent="0.2">
      <c r="B190" s="100"/>
    </row>
    <row r="191" spans="2:2" x14ac:dyDescent="0.2">
      <c r="B191" s="100"/>
    </row>
    <row r="192" spans="2:2" x14ac:dyDescent="0.2">
      <c r="B192" s="100"/>
    </row>
    <row r="193" spans="2:2" x14ac:dyDescent="0.2">
      <c r="B193" s="100"/>
    </row>
    <row r="194" spans="2:2" x14ac:dyDescent="0.2">
      <c r="B194" s="100"/>
    </row>
    <row r="195" spans="2:2" x14ac:dyDescent="0.2">
      <c r="B195" s="100"/>
    </row>
    <row r="196" spans="2:2" x14ac:dyDescent="0.2">
      <c r="B196" s="100"/>
    </row>
    <row r="197" spans="2:2" x14ac:dyDescent="0.2">
      <c r="B197" s="100"/>
    </row>
    <row r="198" spans="2:2" x14ac:dyDescent="0.2">
      <c r="B198" s="100"/>
    </row>
    <row r="199" spans="2:2" x14ac:dyDescent="0.2">
      <c r="B199" s="100"/>
    </row>
    <row r="200" spans="2:2" x14ac:dyDescent="0.2">
      <c r="B200" s="100"/>
    </row>
    <row r="201" spans="2:2" x14ac:dyDescent="0.2">
      <c r="B201" s="100"/>
    </row>
    <row r="202" spans="2:2" x14ac:dyDescent="0.2">
      <c r="B202" s="100"/>
    </row>
    <row r="203" spans="2:2" x14ac:dyDescent="0.2">
      <c r="B203" s="100"/>
    </row>
    <row r="204" spans="2:2" x14ac:dyDescent="0.2">
      <c r="B204" s="100"/>
    </row>
    <row r="205" spans="2:2" x14ac:dyDescent="0.2">
      <c r="B205" s="100"/>
    </row>
    <row r="206" spans="2:2" x14ac:dyDescent="0.2">
      <c r="B206" s="100"/>
    </row>
    <row r="207" spans="2:2" x14ac:dyDescent="0.2">
      <c r="B207" s="100"/>
    </row>
    <row r="208" spans="2:2" x14ac:dyDescent="0.2">
      <c r="B208" s="100"/>
    </row>
    <row r="209" spans="2:2" x14ac:dyDescent="0.2">
      <c r="B209" s="100"/>
    </row>
    <row r="210" spans="2:2" x14ac:dyDescent="0.2">
      <c r="B210" s="100"/>
    </row>
    <row r="211" spans="2:2" x14ac:dyDescent="0.2">
      <c r="B211" s="100"/>
    </row>
    <row r="212" spans="2:2" x14ac:dyDescent="0.2">
      <c r="B212" s="100"/>
    </row>
    <row r="213" spans="2:2" x14ac:dyDescent="0.2">
      <c r="B213" s="100"/>
    </row>
    <row r="214" spans="2:2" x14ac:dyDescent="0.2">
      <c r="B214" s="100"/>
    </row>
    <row r="215" spans="2:2" x14ac:dyDescent="0.2">
      <c r="B215" s="100"/>
    </row>
    <row r="216" spans="2:2" x14ac:dyDescent="0.2">
      <c r="B216" s="100"/>
    </row>
    <row r="217" spans="2:2" x14ac:dyDescent="0.2">
      <c r="B217" s="100"/>
    </row>
    <row r="218" spans="2:2" x14ac:dyDescent="0.2">
      <c r="B218" s="100"/>
    </row>
    <row r="219" spans="2:2" x14ac:dyDescent="0.2">
      <c r="B219" s="100"/>
    </row>
    <row r="220" spans="2:2" x14ac:dyDescent="0.2">
      <c r="B220" s="100"/>
    </row>
    <row r="221" spans="2:2" x14ac:dyDescent="0.2">
      <c r="B221" s="100"/>
    </row>
    <row r="222" spans="2:2" x14ac:dyDescent="0.2">
      <c r="B222" s="100"/>
    </row>
    <row r="223" spans="2:2" x14ac:dyDescent="0.2">
      <c r="B223" s="100"/>
    </row>
    <row r="224" spans="2:2" x14ac:dyDescent="0.2">
      <c r="B224" s="100"/>
    </row>
    <row r="225" spans="2:2" x14ac:dyDescent="0.2">
      <c r="B225" s="100"/>
    </row>
    <row r="226" spans="2:2" x14ac:dyDescent="0.2">
      <c r="B226" s="100"/>
    </row>
    <row r="227" spans="2:2" x14ac:dyDescent="0.2">
      <c r="B227" s="100"/>
    </row>
    <row r="228" spans="2:2" x14ac:dyDescent="0.2">
      <c r="B228" s="100"/>
    </row>
    <row r="229" spans="2:2" x14ac:dyDescent="0.2">
      <c r="B229" s="100"/>
    </row>
    <row r="230" spans="2:2" x14ac:dyDescent="0.2">
      <c r="B230" s="100"/>
    </row>
    <row r="231" spans="2:2" x14ac:dyDescent="0.2">
      <c r="B231" s="100"/>
    </row>
    <row r="232" spans="2:2" x14ac:dyDescent="0.2">
      <c r="B232" s="100"/>
    </row>
    <row r="233" spans="2:2" x14ac:dyDescent="0.2">
      <c r="B233" s="100"/>
    </row>
    <row r="234" spans="2:2" x14ac:dyDescent="0.2">
      <c r="B234" s="100"/>
    </row>
    <row r="235" spans="2:2" x14ac:dyDescent="0.2">
      <c r="B235" s="100"/>
    </row>
    <row r="236" spans="2:2" x14ac:dyDescent="0.2">
      <c r="B236" s="100"/>
    </row>
    <row r="237" spans="2:2" x14ac:dyDescent="0.2">
      <c r="B237" s="100"/>
    </row>
    <row r="238" spans="2:2" x14ac:dyDescent="0.2">
      <c r="B238" s="100"/>
    </row>
    <row r="239" spans="2:2" x14ac:dyDescent="0.2">
      <c r="B239" s="100"/>
    </row>
    <row r="240" spans="2:2" x14ac:dyDescent="0.2">
      <c r="B240" s="100"/>
    </row>
    <row r="241" spans="2:2" x14ac:dyDescent="0.2">
      <c r="B241" s="100"/>
    </row>
    <row r="242" spans="2:2" x14ac:dyDescent="0.2">
      <c r="B242" s="100"/>
    </row>
    <row r="243" spans="2:2" x14ac:dyDescent="0.2">
      <c r="B243" s="100"/>
    </row>
    <row r="244" spans="2:2" x14ac:dyDescent="0.2">
      <c r="B244" s="100"/>
    </row>
    <row r="245" spans="2:2" x14ac:dyDescent="0.2">
      <c r="B245" s="100"/>
    </row>
    <row r="246" spans="2:2" x14ac:dyDescent="0.2">
      <c r="B246" s="100"/>
    </row>
    <row r="247" spans="2:2" x14ac:dyDescent="0.2">
      <c r="B247" s="100"/>
    </row>
    <row r="248" spans="2:2" x14ac:dyDescent="0.2">
      <c r="B248" s="100"/>
    </row>
    <row r="249" spans="2:2" x14ac:dyDescent="0.2">
      <c r="B249" s="100"/>
    </row>
    <row r="250" spans="2:2" x14ac:dyDescent="0.2">
      <c r="B250" s="100"/>
    </row>
    <row r="251" spans="2:2" x14ac:dyDescent="0.2">
      <c r="B251" s="100"/>
    </row>
    <row r="252" spans="2:2" x14ac:dyDescent="0.2">
      <c r="B252" s="100"/>
    </row>
    <row r="253" spans="2:2" x14ac:dyDescent="0.2">
      <c r="B253" s="100"/>
    </row>
    <row r="254" spans="2:2" x14ac:dyDescent="0.2">
      <c r="B254" s="100"/>
    </row>
    <row r="255" spans="2:2" x14ac:dyDescent="0.2">
      <c r="B255" s="100"/>
    </row>
    <row r="256" spans="2:2" x14ac:dyDescent="0.2">
      <c r="B256" s="100"/>
    </row>
    <row r="257" spans="2:2" x14ac:dyDescent="0.2">
      <c r="B257" s="100"/>
    </row>
    <row r="258" spans="2:2" x14ac:dyDescent="0.2">
      <c r="B258" s="100"/>
    </row>
    <row r="259" spans="2:2" x14ac:dyDescent="0.2">
      <c r="B259" s="100"/>
    </row>
    <row r="260" spans="2:2" x14ac:dyDescent="0.2">
      <c r="B260" s="100"/>
    </row>
    <row r="261" spans="2:2" x14ac:dyDescent="0.2">
      <c r="B261" s="100"/>
    </row>
    <row r="262" spans="2:2" x14ac:dyDescent="0.2">
      <c r="B262" s="100"/>
    </row>
    <row r="263" spans="2:2" x14ac:dyDescent="0.2">
      <c r="B263" s="100"/>
    </row>
    <row r="264" spans="2:2" x14ac:dyDescent="0.2">
      <c r="B264" s="100"/>
    </row>
    <row r="265" spans="2:2" x14ac:dyDescent="0.2">
      <c r="B265" s="100"/>
    </row>
    <row r="266" spans="2:2" x14ac:dyDescent="0.2">
      <c r="B266" s="100"/>
    </row>
    <row r="267" spans="2:2" x14ac:dyDescent="0.2">
      <c r="B267" s="100"/>
    </row>
    <row r="268" spans="2:2" x14ac:dyDescent="0.2">
      <c r="B268" s="100"/>
    </row>
    <row r="269" spans="2:2" x14ac:dyDescent="0.2">
      <c r="B269" s="100"/>
    </row>
    <row r="270" spans="2:2" x14ac:dyDescent="0.2">
      <c r="B270" s="100"/>
    </row>
    <row r="271" spans="2:2" x14ac:dyDescent="0.2">
      <c r="B271" s="100"/>
    </row>
  </sheetData>
  <mergeCells count="2">
    <mergeCell ref="D1:D2"/>
    <mergeCell ref="T1:T2"/>
  </mergeCells>
  <pageMargins left="0.75" right="0.75" top="1" bottom="1" header="0.5" footer="0.5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40"/>
  <sheetViews>
    <sheetView showGridLines="0" zoomScale="110" zoomScaleNormal="110" workbookViewId="0">
      <pane ySplit="3" topLeftCell="A92" activePane="bottomLeft" state="frozen"/>
      <selection pane="bottomLeft" activeCell="B100" sqref="B100:C121"/>
    </sheetView>
  </sheetViews>
  <sheetFormatPr defaultRowHeight="12.75" x14ac:dyDescent="0.2"/>
  <cols>
    <col min="1" max="1" width="2.5703125" customWidth="1"/>
    <col min="4" max="4" width="40.42578125" bestFit="1" customWidth="1"/>
    <col min="5" max="5" width="12.28515625" customWidth="1"/>
    <col min="6" max="6" width="9" customWidth="1"/>
    <col min="11" max="11" width="10.7109375" customWidth="1"/>
    <col min="18" max="18" width="13.5703125" customWidth="1"/>
    <col min="19" max="19" width="31" customWidth="1"/>
    <col min="27" max="27" width="9.140625" style="122"/>
  </cols>
  <sheetData>
    <row r="1" spans="1:28" x14ac:dyDescent="0.2">
      <c r="D1" s="113" t="s">
        <v>164</v>
      </c>
    </row>
    <row r="2" spans="1:28" x14ac:dyDescent="0.2">
      <c r="D2" s="113" t="s">
        <v>165</v>
      </c>
    </row>
    <row r="3" spans="1:28" ht="27" x14ac:dyDescent="0.3">
      <c r="A3" s="111"/>
      <c r="B3" s="114" t="s">
        <v>126</v>
      </c>
      <c r="C3" s="114" t="s">
        <v>0</v>
      </c>
      <c r="D3" s="108" t="s">
        <v>119</v>
      </c>
      <c r="E3" s="128">
        <v>44013</v>
      </c>
      <c r="F3" s="128">
        <v>44348</v>
      </c>
      <c r="G3" s="129">
        <v>44378</v>
      </c>
      <c r="H3" s="117" t="s">
        <v>135</v>
      </c>
      <c r="I3" s="109" t="s">
        <v>134</v>
      </c>
      <c r="J3" s="1" t="s">
        <v>162</v>
      </c>
      <c r="K3" s="1" t="s">
        <v>163</v>
      </c>
      <c r="L3" s="1"/>
      <c r="M3" s="1"/>
      <c r="N3" s="1"/>
      <c r="O3" s="1"/>
      <c r="P3" s="1"/>
      <c r="S3" s="108"/>
      <c r="T3" s="128">
        <v>44013</v>
      </c>
      <c r="U3" s="128">
        <v>44348</v>
      </c>
      <c r="V3" s="129">
        <v>44378</v>
      </c>
      <c r="W3" s="117" t="s">
        <v>135</v>
      </c>
      <c r="X3" s="109" t="s">
        <v>134</v>
      </c>
    </row>
    <row r="4" spans="1:28" x14ac:dyDescent="0.2">
      <c r="A4" s="111"/>
      <c r="B4" s="115">
        <f t="shared" ref="B4:B11" si="0">RANK(E4,E$4:E$121)</f>
        <v>102</v>
      </c>
      <c r="C4" s="115">
        <f t="shared" ref="C4:C11" si="1">RANK(G4,G$4:G$121)</f>
        <v>101</v>
      </c>
      <c r="D4" s="103" t="s">
        <v>166</v>
      </c>
      <c r="E4" s="104">
        <v>139247.99138027808</v>
      </c>
      <c r="F4" s="104">
        <v>155757.08688875686</v>
      </c>
      <c r="G4" s="104">
        <v>155886.63385542299</v>
      </c>
      <c r="H4" s="105">
        <f t="shared" ref="H4:H50" si="2">+G4/F4*1-1</f>
        <v>8.3172438091794199E-4</v>
      </c>
      <c r="I4" s="105">
        <f t="shared" ref="I4:I67" si="3">+G4/E4*1-1</f>
        <v>0.11948928174989426</v>
      </c>
      <c r="J4" s="101"/>
      <c r="K4" s="1"/>
      <c r="L4" s="1"/>
      <c r="M4" s="1">
        <f>+B4-C4</f>
        <v>1</v>
      </c>
      <c r="N4" s="1"/>
      <c r="Q4" s="3"/>
      <c r="R4" s="56"/>
      <c r="S4" s="103" t="s">
        <v>166</v>
      </c>
      <c r="T4" s="104">
        <v>139247.99138027808</v>
      </c>
      <c r="U4" s="104">
        <v>155757.08688875686</v>
      </c>
      <c r="V4" s="104">
        <v>155886.63385542299</v>
      </c>
      <c r="W4" s="105">
        <f t="shared" ref="W4:W32" si="4">+V4/U4*1-1</f>
        <v>8.3172438091794199E-4</v>
      </c>
      <c r="X4" s="105">
        <f t="shared" ref="X4:X32" si="5">+V4/T4*1-1</f>
        <v>0.11948928174989426</v>
      </c>
      <c r="Z4">
        <v>155886.63385542299</v>
      </c>
      <c r="AA4" s="122">
        <v>0</v>
      </c>
      <c r="AB4" s="122"/>
    </row>
    <row r="5" spans="1:28" x14ac:dyDescent="0.2">
      <c r="A5" s="111"/>
      <c r="B5" s="115">
        <f t="shared" si="0"/>
        <v>95</v>
      </c>
      <c r="C5" s="115">
        <f t="shared" si="1"/>
        <v>94</v>
      </c>
      <c r="D5" s="103" t="s">
        <v>25</v>
      </c>
      <c r="E5" s="104">
        <v>162861.10377794912</v>
      </c>
      <c r="F5" s="104">
        <v>177897.87193005011</v>
      </c>
      <c r="G5" s="104">
        <v>184986.99277435488</v>
      </c>
      <c r="H5" s="105">
        <f t="shared" si="2"/>
        <v>3.9849385309635554E-2</v>
      </c>
      <c r="I5" s="105">
        <f t="shared" si="3"/>
        <v>0.13585741765924064</v>
      </c>
      <c r="J5" s="101"/>
      <c r="K5" s="1"/>
      <c r="L5" s="1"/>
      <c r="M5" s="1">
        <f t="shared" ref="M5:M70" si="6">+B5-C5</f>
        <v>1</v>
      </c>
      <c r="N5" s="1"/>
      <c r="Q5" s="3"/>
      <c r="R5" s="56"/>
      <c r="S5" s="103" t="s">
        <v>25</v>
      </c>
      <c r="T5" s="104">
        <v>162861.10377794912</v>
      </c>
      <c r="U5" s="104">
        <v>177897.87193005011</v>
      </c>
      <c r="V5" s="104">
        <v>184986.99277435488</v>
      </c>
      <c r="W5" s="105">
        <f t="shared" si="4"/>
        <v>3.9849385309635554E-2</v>
      </c>
      <c r="X5" s="105">
        <f t="shared" si="5"/>
        <v>0.13585741765924064</v>
      </c>
      <c r="Z5">
        <v>184986.99277435488</v>
      </c>
      <c r="AA5" s="122">
        <v>0</v>
      </c>
      <c r="AB5" s="122"/>
    </row>
    <row r="6" spans="1:28" x14ac:dyDescent="0.2">
      <c r="A6" s="111"/>
      <c r="B6" s="115">
        <f t="shared" si="0"/>
        <v>99</v>
      </c>
      <c r="C6" s="115">
        <f t="shared" si="1"/>
        <v>97</v>
      </c>
      <c r="D6" s="103" t="s">
        <v>27</v>
      </c>
      <c r="E6" s="104">
        <v>143857.99954353031</v>
      </c>
      <c r="F6" s="104">
        <v>167079.75066956008</v>
      </c>
      <c r="G6" s="104">
        <v>167746.04736120833</v>
      </c>
      <c r="H6" s="105">
        <f t="shared" si="2"/>
        <v>3.9878961333024154E-3</v>
      </c>
      <c r="I6" s="105">
        <f t="shared" si="3"/>
        <v>0.16605296815940829</v>
      </c>
      <c r="J6" s="101"/>
      <c r="K6" s="1"/>
      <c r="L6" s="1"/>
      <c r="M6" s="1">
        <f t="shared" si="6"/>
        <v>2</v>
      </c>
      <c r="N6" s="1"/>
      <c r="Q6" s="3"/>
      <c r="R6" s="56"/>
      <c r="S6" s="103" t="s">
        <v>27</v>
      </c>
      <c r="T6" s="104">
        <v>143857.99954353031</v>
      </c>
      <c r="U6" s="104">
        <v>167079.75066956008</v>
      </c>
      <c r="V6" s="104">
        <v>167746.04736120833</v>
      </c>
      <c r="W6" s="105">
        <f t="shared" si="4"/>
        <v>3.9878961333024154E-3</v>
      </c>
      <c r="X6" s="105">
        <f t="shared" si="5"/>
        <v>0.16605296815940829</v>
      </c>
      <c r="Z6">
        <v>167746.04736120833</v>
      </c>
      <c r="AA6" s="122">
        <v>0</v>
      </c>
      <c r="AB6" s="122"/>
    </row>
    <row r="7" spans="1:28" x14ac:dyDescent="0.2">
      <c r="A7" s="111"/>
      <c r="B7" s="115">
        <f t="shared" si="0"/>
        <v>101</v>
      </c>
      <c r="C7" s="115">
        <f t="shared" si="1"/>
        <v>100</v>
      </c>
      <c r="D7" s="3" t="s">
        <v>28</v>
      </c>
      <c r="E7" s="102">
        <v>142211.40681312187</v>
      </c>
      <c r="F7" s="102">
        <v>159748.58592723025</v>
      </c>
      <c r="G7" s="102">
        <v>161231.77559931343</v>
      </c>
      <c r="H7" s="2">
        <f t="shared" si="2"/>
        <v>9.2845245763790718E-3</v>
      </c>
      <c r="I7" s="2">
        <f t="shared" si="3"/>
        <v>0.1337471389421383</v>
      </c>
      <c r="J7" s="101"/>
      <c r="K7" s="1"/>
      <c r="L7" s="1"/>
      <c r="M7" s="1">
        <f t="shared" si="6"/>
        <v>1</v>
      </c>
      <c r="N7" s="1"/>
      <c r="Q7" s="3"/>
      <c r="R7" s="56"/>
      <c r="S7" s="3" t="s">
        <v>28</v>
      </c>
      <c r="T7" s="102">
        <v>142211.40681312187</v>
      </c>
      <c r="U7" s="102">
        <v>159748.58592723025</v>
      </c>
      <c r="V7" s="102">
        <v>161231.77559931343</v>
      </c>
      <c r="W7" s="2">
        <f t="shared" si="4"/>
        <v>9.2845245763790718E-3</v>
      </c>
      <c r="X7" s="2">
        <f t="shared" si="5"/>
        <v>0.1337471389421383</v>
      </c>
      <c r="Z7">
        <v>167423.726929508</v>
      </c>
      <c r="AA7" s="122">
        <v>6191.9513301945699</v>
      </c>
      <c r="AB7" s="122"/>
    </row>
    <row r="8" spans="1:28" x14ac:dyDescent="0.2">
      <c r="A8" s="111"/>
      <c r="B8" s="115">
        <f t="shared" si="0"/>
        <v>65</v>
      </c>
      <c r="C8" s="115">
        <f t="shared" si="1"/>
        <v>59</v>
      </c>
      <c r="D8" s="3" t="s">
        <v>29</v>
      </c>
      <c r="E8" s="102">
        <v>213100.10861332461</v>
      </c>
      <c r="F8" s="102">
        <v>248528.58894285993</v>
      </c>
      <c r="G8" s="102">
        <v>244745.1377293916</v>
      </c>
      <c r="H8" s="2">
        <f t="shared" si="2"/>
        <v>-1.5223404396096263E-2</v>
      </c>
      <c r="I8" s="2">
        <f t="shared" si="3"/>
        <v>0.14849841852257173</v>
      </c>
      <c r="J8" s="1"/>
      <c r="K8" s="1"/>
      <c r="L8" s="1"/>
      <c r="M8" s="1">
        <f t="shared" si="6"/>
        <v>6</v>
      </c>
      <c r="Q8" s="3"/>
      <c r="R8" s="56"/>
      <c r="S8" s="3" t="s">
        <v>29</v>
      </c>
      <c r="T8" s="102">
        <v>213100.10861332461</v>
      </c>
      <c r="U8" s="102">
        <v>248528.58894285993</v>
      </c>
      <c r="V8" s="102">
        <v>244745.1377293916</v>
      </c>
      <c r="W8" s="2">
        <f t="shared" si="4"/>
        <v>-1.5223404396096263E-2</v>
      </c>
      <c r="X8" s="2">
        <f t="shared" si="5"/>
        <v>0.14849841852257173</v>
      </c>
      <c r="Z8">
        <v>248668.74376427391</v>
      </c>
      <c r="AA8" s="122">
        <v>3923.6060348823084</v>
      </c>
      <c r="AB8" s="122"/>
    </row>
    <row r="9" spans="1:28" x14ac:dyDescent="0.2">
      <c r="A9" s="111"/>
      <c r="B9" s="115">
        <f t="shared" si="0"/>
        <v>100</v>
      </c>
      <c r="C9" s="115">
        <f t="shared" si="1"/>
        <v>99</v>
      </c>
      <c r="D9" s="3" t="s">
        <v>30</v>
      </c>
      <c r="E9" s="102">
        <v>143760.27945489969</v>
      </c>
      <c r="F9" s="102">
        <v>159759.75198419965</v>
      </c>
      <c r="G9" s="102">
        <v>161406.98151086134</v>
      </c>
      <c r="H9" s="2">
        <f t="shared" si="2"/>
        <v>1.0310666523972722E-2</v>
      </c>
      <c r="I9" s="2">
        <f t="shared" si="3"/>
        <v>0.12275088865208938</v>
      </c>
      <c r="J9" s="101"/>
      <c r="K9" s="1"/>
      <c r="L9" s="1"/>
      <c r="M9" s="1">
        <f t="shared" si="6"/>
        <v>1</v>
      </c>
      <c r="N9" s="1"/>
      <c r="Q9" s="3"/>
      <c r="R9" s="56"/>
      <c r="S9" s="3" t="s">
        <v>30</v>
      </c>
      <c r="T9" s="102">
        <v>143760.27945489969</v>
      </c>
      <c r="U9" s="102">
        <v>159759.75198419965</v>
      </c>
      <c r="V9" s="102">
        <v>161406.98151086134</v>
      </c>
      <c r="W9" s="2">
        <f t="shared" si="4"/>
        <v>1.0310666523972722E-2</v>
      </c>
      <c r="X9" s="2">
        <f t="shared" si="5"/>
        <v>0.12275088865208938</v>
      </c>
      <c r="Z9">
        <v>169612.55755690896</v>
      </c>
      <c r="AA9" s="122">
        <v>8205.5760460476158</v>
      </c>
      <c r="AB9" s="122"/>
    </row>
    <row r="10" spans="1:28" x14ac:dyDescent="0.2">
      <c r="A10" s="111"/>
      <c r="B10" s="115">
        <f t="shared" si="0"/>
        <v>93</v>
      </c>
      <c r="C10" s="115">
        <f t="shared" si="1"/>
        <v>95</v>
      </c>
      <c r="D10" s="3" t="s">
        <v>31</v>
      </c>
      <c r="E10" s="102">
        <v>171061.10402904594</v>
      </c>
      <c r="F10" s="102">
        <v>175936.98061640319</v>
      </c>
      <c r="G10" s="102">
        <v>182718.43341363021</v>
      </c>
      <c r="H10" s="2">
        <f t="shared" si="2"/>
        <v>3.8544783327915999E-2</v>
      </c>
      <c r="I10" s="2">
        <f t="shared" si="3"/>
        <v>6.8147165603496207E-2</v>
      </c>
      <c r="J10" s="101"/>
      <c r="K10" s="1"/>
      <c r="L10" s="1"/>
      <c r="M10" s="1">
        <f t="shared" si="6"/>
        <v>-2</v>
      </c>
      <c r="N10" s="1"/>
      <c r="Q10" s="3"/>
      <c r="R10" s="56"/>
      <c r="S10" s="3" t="s">
        <v>31</v>
      </c>
      <c r="T10" s="102">
        <v>171061.10402904594</v>
      </c>
      <c r="U10" s="102">
        <v>175936.98061640319</v>
      </c>
      <c r="V10" s="102">
        <v>182718.43341363021</v>
      </c>
      <c r="W10" s="2">
        <f t="shared" si="4"/>
        <v>3.8544783327915999E-2</v>
      </c>
      <c r="X10" s="2">
        <f t="shared" si="5"/>
        <v>6.8147165603496207E-2</v>
      </c>
      <c r="Z10">
        <v>194588.97493858729</v>
      </c>
      <c r="AA10" s="122">
        <v>11870.54152495708</v>
      </c>
      <c r="AB10" s="122"/>
    </row>
    <row r="11" spans="1:28" x14ac:dyDescent="0.2">
      <c r="A11" s="111"/>
      <c r="B11" s="118">
        <f t="shared" si="0"/>
        <v>92</v>
      </c>
      <c r="C11" s="118">
        <f t="shared" si="1"/>
        <v>92</v>
      </c>
      <c r="D11" s="3" t="s">
        <v>32</v>
      </c>
      <c r="E11" s="102">
        <v>171159.90375726848</v>
      </c>
      <c r="F11" s="102">
        <v>186561.17382418833</v>
      </c>
      <c r="G11" s="102">
        <v>188172.61769524749</v>
      </c>
      <c r="H11" s="2">
        <f t="shared" si="2"/>
        <v>8.6376164880788142E-3</v>
      </c>
      <c r="I11" s="2">
        <f t="shared" si="3"/>
        <v>9.9396608460972979E-2</v>
      </c>
      <c r="J11" s="101"/>
      <c r="K11" s="1"/>
      <c r="L11" s="1"/>
      <c r="M11" s="1">
        <f t="shared" si="6"/>
        <v>0</v>
      </c>
      <c r="N11" s="1"/>
      <c r="Q11" s="3"/>
      <c r="R11" s="56"/>
      <c r="S11" s="3" t="s">
        <v>32</v>
      </c>
      <c r="T11" s="102">
        <v>171159.90375726848</v>
      </c>
      <c r="U11" s="102">
        <v>186561.17382418833</v>
      </c>
      <c r="V11" s="102">
        <v>188172.61769524749</v>
      </c>
      <c r="W11" s="2">
        <f t="shared" si="4"/>
        <v>8.6376164880788142E-3</v>
      </c>
      <c r="X11" s="2">
        <f t="shared" si="5"/>
        <v>9.9396608460972979E-2</v>
      </c>
      <c r="Z11">
        <v>203591.25099632089</v>
      </c>
      <c r="AA11" s="122">
        <v>15418.633301073394</v>
      </c>
      <c r="AB11" s="122"/>
    </row>
    <row r="12" spans="1:28" x14ac:dyDescent="0.2">
      <c r="A12" s="111"/>
      <c r="B12" s="115"/>
      <c r="C12" s="118"/>
      <c r="D12" s="142" t="s">
        <v>158</v>
      </c>
      <c r="E12" s="143"/>
      <c r="F12" s="143"/>
      <c r="G12" s="143"/>
      <c r="H12" s="144"/>
      <c r="I12" s="144"/>
      <c r="J12" s="1">
        <f>COUNTIF(I4:I11,"&lt;0")</f>
        <v>0</v>
      </c>
      <c r="K12" s="1">
        <f>COUNTIF(AA4:AA11,"=0")</f>
        <v>3</v>
      </c>
      <c r="L12" s="1"/>
      <c r="M12" s="1">
        <f t="shared" si="6"/>
        <v>0</v>
      </c>
      <c r="N12" s="1"/>
      <c r="Q12" s="123"/>
      <c r="R12" s="56"/>
      <c r="S12" s="142" t="s">
        <v>158</v>
      </c>
      <c r="T12" s="143">
        <v>166534.03878077833</v>
      </c>
      <c r="U12" s="143">
        <v>184528.60485358149</v>
      </c>
      <c r="V12" s="143">
        <v>185689.28060066747</v>
      </c>
      <c r="W12" s="144">
        <f t="shared" si="4"/>
        <v>6.2899502654720774E-3</v>
      </c>
      <c r="X12" s="144">
        <f t="shared" si="5"/>
        <v>0.11502298244927966</v>
      </c>
      <c r="Z12">
        <v>191470.80803207663</v>
      </c>
      <c r="AA12" s="122">
        <v>5781.5274314091657</v>
      </c>
      <c r="AB12" s="122"/>
    </row>
    <row r="13" spans="1:28" x14ac:dyDescent="0.2">
      <c r="A13" s="111"/>
      <c r="B13" s="120">
        <f t="shared" ref="B13:B22" si="7">RANK(E13,E$4:E$121)</f>
        <v>98</v>
      </c>
      <c r="C13" s="115">
        <f t="shared" ref="C13:C22" si="8">RANK(G13,G$4:G$121)</f>
        <v>98</v>
      </c>
      <c r="D13" s="3" t="s">
        <v>33</v>
      </c>
      <c r="E13" s="102">
        <v>143867.65344404415</v>
      </c>
      <c r="F13" s="102">
        <v>164695.96193840462</v>
      </c>
      <c r="G13" s="102">
        <v>163427.40197194033</v>
      </c>
      <c r="H13" s="2">
        <f t="shared" si="2"/>
        <v>-7.7024351510132094E-3</v>
      </c>
      <c r="I13" s="2">
        <f t="shared" si="3"/>
        <v>0.13595654102681087</v>
      </c>
      <c r="J13" s="101"/>
      <c r="K13" s="1"/>
      <c r="L13" s="1"/>
      <c r="M13" s="1">
        <f t="shared" si="6"/>
        <v>0</v>
      </c>
      <c r="N13" s="1"/>
      <c r="Q13" s="123"/>
      <c r="R13" s="56"/>
      <c r="S13" s="3" t="s">
        <v>33</v>
      </c>
      <c r="T13" s="102">
        <v>143867.65344404415</v>
      </c>
      <c r="U13" s="102">
        <v>164695.96193840462</v>
      </c>
      <c r="V13" s="102">
        <v>163427.40197194033</v>
      </c>
      <c r="W13" s="2">
        <f t="shared" si="4"/>
        <v>-7.7024351510132094E-3</v>
      </c>
      <c r="X13" s="2">
        <f t="shared" si="5"/>
        <v>0.13595654102681087</v>
      </c>
      <c r="Z13">
        <v>164695.96193840462</v>
      </c>
      <c r="AA13" s="122">
        <v>1268.5599664642941</v>
      </c>
      <c r="AB13" s="122"/>
    </row>
    <row r="14" spans="1:28" x14ac:dyDescent="0.2">
      <c r="A14" s="111"/>
      <c r="B14" s="115">
        <f t="shared" si="7"/>
        <v>108</v>
      </c>
      <c r="C14" s="115">
        <f t="shared" si="8"/>
        <v>107</v>
      </c>
      <c r="D14" s="103" t="s">
        <v>34</v>
      </c>
      <c r="E14" s="104">
        <v>125643.8766965239</v>
      </c>
      <c r="F14" s="104">
        <v>140207.40300624826</v>
      </c>
      <c r="G14" s="104">
        <v>141864.00679496201</v>
      </c>
      <c r="H14" s="105">
        <f t="shared" si="2"/>
        <v>1.1815380309411427E-2</v>
      </c>
      <c r="I14" s="105">
        <f t="shared" si="3"/>
        <v>0.12909606520352512</v>
      </c>
      <c r="J14" s="101"/>
      <c r="K14" s="1"/>
      <c r="L14" s="1"/>
      <c r="M14" s="1">
        <f t="shared" si="6"/>
        <v>1</v>
      </c>
      <c r="N14" s="1"/>
      <c r="Q14" s="123"/>
      <c r="R14" s="56"/>
      <c r="S14" s="103" t="s">
        <v>34</v>
      </c>
      <c r="T14" s="104">
        <v>125643.8766965239</v>
      </c>
      <c r="U14" s="104">
        <v>140207.40300624826</v>
      </c>
      <c r="V14" s="104">
        <v>141864.00679496201</v>
      </c>
      <c r="W14" s="105">
        <f t="shared" si="4"/>
        <v>1.1815380309411427E-2</v>
      </c>
      <c r="X14" s="105">
        <f t="shared" si="5"/>
        <v>0.12909606520352512</v>
      </c>
      <c r="Z14">
        <v>141864.00679496201</v>
      </c>
      <c r="AA14" s="122">
        <v>0</v>
      </c>
      <c r="AB14" s="122"/>
    </row>
    <row r="15" spans="1:28" x14ac:dyDescent="0.2">
      <c r="A15" s="111"/>
      <c r="B15" s="112">
        <f t="shared" si="7"/>
        <v>33</v>
      </c>
      <c r="C15" s="112">
        <f t="shared" si="8"/>
        <v>27</v>
      </c>
      <c r="D15" s="3" t="s">
        <v>167</v>
      </c>
      <c r="E15" s="102">
        <v>299894.18573291722</v>
      </c>
      <c r="F15" s="102">
        <v>336588.97436367074</v>
      </c>
      <c r="G15" s="102">
        <v>336920.08547761285</v>
      </c>
      <c r="H15" s="2">
        <f t="shared" si="2"/>
        <v>9.8372537177748853E-4</v>
      </c>
      <c r="I15" s="2">
        <f t="shared" si="3"/>
        <v>0.12346321304698638</v>
      </c>
      <c r="J15" s="101"/>
      <c r="K15" s="1"/>
      <c r="L15" s="1"/>
      <c r="M15" s="1">
        <f t="shared" si="6"/>
        <v>6</v>
      </c>
      <c r="N15" s="1"/>
      <c r="Q15" s="123"/>
      <c r="R15" s="56"/>
      <c r="S15" s="3" t="s">
        <v>167</v>
      </c>
      <c r="T15" s="102">
        <v>299894.18573291722</v>
      </c>
      <c r="U15" s="102">
        <v>336588.97436367074</v>
      </c>
      <c r="V15" s="102">
        <v>336920.08547761285</v>
      </c>
      <c r="W15" s="2">
        <f t="shared" si="4"/>
        <v>9.8372537177748853E-4</v>
      </c>
      <c r="X15" s="2">
        <f t="shared" si="5"/>
        <v>0.12346321304698638</v>
      </c>
      <c r="Z15">
        <v>342552.1566489744</v>
      </c>
      <c r="AA15" s="122">
        <v>5632.0711713615456</v>
      </c>
      <c r="AB15" s="122"/>
    </row>
    <row r="16" spans="1:28" x14ac:dyDescent="0.2">
      <c r="A16" s="111"/>
      <c r="B16" s="112">
        <f t="shared" si="7"/>
        <v>48</v>
      </c>
      <c r="C16" s="112">
        <f t="shared" si="8"/>
        <v>49</v>
      </c>
      <c r="D16" s="3" t="s">
        <v>168</v>
      </c>
      <c r="E16" s="102">
        <v>254003.80871021553</v>
      </c>
      <c r="F16" s="102">
        <v>287305.21335264103</v>
      </c>
      <c r="G16" s="102">
        <v>288990.64957927476</v>
      </c>
      <c r="H16" s="2">
        <f t="shared" si="2"/>
        <v>5.8663614452585389E-3</v>
      </c>
      <c r="I16" s="2">
        <f t="shared" si="3"/>
        <v>0.13774140256681955</v>
      </c>
      <c r="J16" s="101"/>
      <c r="K16" s="1"/>
      <c r="L16" s="1"/>
      <c r="M16" s="1">
        <f t="shared" si="6"/>
        <v>-1</v>
      </c>
      <c r="N16" s="1"/>
      <c r="Q16" s="123"/>
      <c r="R16" s="56"/>
      <c r="S16" s="3" t="s">
        <v>168</v>
      </c>
      <c r="T16" s="102">
        <v>254003.80871021553</v>
      </c>
      <c r="U16" s="102">
        <v>287305.21335264103</v>
      </c>
      <c r="V16" s="102">
        <v>288990.64957927476</v>
      </c>
      <c r="W16" s="2">
        <f t="shared" ref="W16" si="9">+V16/U16*1-1</f>
        <v>5.8663614452585389E-3</v>
      </c>
      <c r="X16" s="2">
        <f t="shared" ref="X16" si="10">+V16/T16*1-1</f>
        <v>0.13774140256681955</v>
      </c>
      <c r="Z16">
        <v>295450.64223106444</v>
      </c>
      <c r="AA16" s="122">
        <v>6459.992651789682</v>
      </c>
      <c r="AB16" s="122"/>
    </row>
    <row r="17" spans="1:28" x14ac:dyDescent="0.2">
      <c r="A17" s="111"/>
      <c r="B17" s="115">
        <f t="shared" si="7"/>
        <v>86</v>
      </c>
      <c r="C17" s="115">
        <f t="shared" si="8"/>
        <v>93</v>
      </c>
      <c r="D17" s="3" t="s">
        <v>37</v>
      </c>
      <c r="E17" s="102">
        <v>180745.93485546342</v>
      </c>
      <c r="F17" s="102">
        <v>185991.46724852896</v>
      </c>
      <c r="G17" s="102">
        <v>185183.10690851268</v>
      </c>
      <c r="H17" s="2">
        <f t="shared" si="2"/>
        <v>-4.3462227164223766E-3</v>
      </c>
      <c r="I17" s="2">
        <f t="shared" si="3"/>
        <v>2.454922184887609E-2</v>
      </c>
      <c r="J17" s="101"/>
      <c r="K17" s="1"/>
      <c r="L17" s="1"/>
      <c r="M17" s="1">
        <f t="shared" si="6"/>
        <v>-7</v>
      </c>
      <c r="N17" s="1"/>
      <c r="Q17" s="123"/>
      <c r="R17" s="56"/>
      <c r="S17" s="3" t="s">
        <v>37</v>
      </c>
      <c r="T17" s="102">
        <v>180745.93485546342</v>
      </c>
      <c r="U17" s="102">
        <v>185991.46724852896</v>
      </c>
      <c r="V17" s="102">
        <v>185183.10690851268</v>
      </c>
      <c r="W17" s="2">
        <f t="shared" si="4"/>
        <v>-4.3462227164223766E-3</v>
      </c>
      <c r="X17" s="2">
        <f t="shared" si="5"/>
        <v>2.454922184887609E-2</v>
      </c>
      <c r="Z17">
        <v>185991.46724852896</v>
      </c>
      <c r="AA17" s="122">
        <v>808.36034001628286</v>
      </c>
      <c r="AB17" s="122"/>
    </row>
    <row r="18" spans="1:28" x14ac:dyDescent="0.2">
      <c r="A18" s="111"/>
      <c r="B18" s="115">
        <f t="shared" si="7"/>
        <v>57</v>
      </c>
      <c r="C18" s="115">
        <f t="shared" si="8"/>
        <v>52</v>
      </c>
      <c r="D18" s="103" t="s">
        <v>40</v>
      </c>
      <c r="E18" s="104">
        <v>228191.65669782707</v>
      </c>
      <c r="F18" s="104">
        <v>265155.90564551338</v>
      </c>
      <c r="G18" s="104">
        <v>268257.73441436206</v>
      </c>
      <c r="H18" s="105">
        <f t="shared" si="2"/>
        <v>1.1698131939763323E-2</v>
      </c>
      <c r="I18" s="105">
        <f t="shared" si="3"/>
        <v>0.1755808178806062</v>
      </c>
      <c r="J18" s="101"/>
      <c r="K18" s="1"/>
      <c r="L18" s="1"/>
      <c r="M18" s="1">
        <f t="shared" si="6"/>
        <v>5</v>
      </c>
      <c r="N18" s="1"/>
      <c r="Q18" s="123"/>
      <c r="R18" s="56"/>
      <c r="S18" s="103" t="s">
        <v>40</v>
      </c>
      <c r="T18" s="104">
        <v>228191.65669782707</v>
      </c>
      <c r="U18" s="104">
        <v>265155.90564551338</v>
      </c>
      <c r="V18" s="104">
        <v>268257.73441436206</v>
      </c>
      <c r="W18" s="105">
        <f t="shared" si="4"/>
        <v>1.1698131939763323E-2</v>
      </c>
      <c r="X18" s="105">
        <f t="shared" si="5"/>
        <v>0.1755808178806062</v>
      </c>
      <c r="Z18">
        <v>268257.73441436206</v>
      </c>
      <c r="AA18" s="122">
        <v>0</v>
      </c>
      <c r="AB18" s="122"/>
    </row>
    <row r="19" spans="1:28" x14ac:dyDescent="0.2">
      <c r="A19" s="111"/>
      <c r="B19" s="115">
        <f t="shared" si="7"/>
        <v>75</v>
      </c>
      <c r="C19" s="115">
        <f t="shared" si="8"/>
        <v>76</v>
      </c>
      <c r="D19" s="3" t="s">
        <v>24</v>
      </c>
      <c r="E19" s="102">
        <v>196024.93478477953</v>
      </c>
      <c r="F19" s="102">
        <v>220673.44578343062</v>
      </c>
      <c r="G19" s="102">
        <v>221381.41514922594</v>
      </c>
      <c r="H19" s="2">
        <f t="shared" si="2"/>
        <v>3.2082218287836639E-3</v>
      </c>
      <c r="I19" s="2">
        <f t="shared" si="3"/>
        <v>0.12935334166689505</v>
      </c>
      <c r="J19" s="1"/>
      <c r="K19" s="1"/>
      <c r="L19" s="1"/>
      <c r="M19" s="1">
        <f t="shared" si="6"/>
        <v>-1</v>
      </c>
      <c r="Q19" s="123"/>
      <c r="R19" s="56"/>
      <c r="S19" s="3" t="s">
        <v>24</v>
      </c>
      <c r="T19" s="102">
        <v>196024.93478477953</v>
      </c>
      <c r="U19" s="102">
        <v>220673.44578343062</v>
      </c>
      <c r="V19" s="102">
        <v>221381.41514922594</v>
      </c>
      <c r="W19" s="2">
        <f t="shared" si="4"/>
        <v>3.2082218287836639E-3</v>
      </c>
      <c r="X19" s="2">
        <f t="shared" si="5"/>
        <v>0.12935334166689505</v>
      </c>
      <c r="Z19">
        <v>229178.37872003493</v>
      </c>
      <c r="AA19" s="122">
        <v>7796.9635708089918</v>
      </c>
      <c r="AB19" s="122"/>
    </row>
    <row r="20" spans="1:28" x14ac:dyDescent="0.2">
      <c r="A20" s="111"/>
      <c r="B20" s="115">
        <f t="shared" si="7"/>
        <v>68</v>
      </c>
      <c r="C20" s="115">
        <f t="shared" si="8"/>
        <v>62</v>
      </c>
      <c r="D20" s="3" t="s">
        <v>36</v>
      </c>
      <c r="E20" s="102">
        <v>209545.51635954645</v>
      </c>
      <c r="F20" s="102">
        <v>239252.01194764939</v>
      </c>
      <c r="G20" s="102">
        <v>241385.04090994332</v>
      </c>
      <c r="H20" s="2">
        <f t="shared" si="2"/>
        <v>8.9154065829157858E-3</v>
      </c>
      <c r="I20" s="2">
        <f t="shared" si="3"/>
        <v>0.15194562548293966</v>
      </c>
      <c r="J20" s="101"/>
      <c r="K20" s="1"/>
      <c r="L20" s="1"/>
      <c r="M20" s="1">
        <f t="shared" si="6"/>
        <v>6</v>
      </c>
      <c r="Q20" s="123"/>
      <c r="R20" s="56"/>
      <c r="S20" s="3" t="s">
        <v>36</v>
      </c>
      <c r="T20" s="102">
        <v>209545.51635954645</v>
      </c>
      <c r="U20" s="102">
        <v>239252.01194764939</v>
      </c>
      <c r="V20" s="102">
        <v>241385.04090994332</v>
      </c>
      <c r="W20" s="2">
        <f t="shared" si="4"/>
        <v>8.9154065829157858E-3</v>
      </c>
      <c r="X20" s="2">
        <f t="shared" si="5"/>
        <v>0.15194562548293966</v>
      </c>
      <c r="Z20">
        <v>248464.48385591494</v>
      </c>
      <c r="AA20" s="122">
        <v>7079.4429459716193</v>
      </c>
      <c r="AB20" s="122"/>
    </row>
    <row r="21" spans="1:28" x14ac:dyDescent="0.2">
      <c r="A21" s="111"/>
      <c r="B21" s="115">
        <f t="shared" si="7"/>
        <v>85</v>
      </c>
      <c r="C21" s="115">
        <f t="shared" si="8"/>
        <v>82</v>
      </c>
      <c r="D21" s="3" t="s">
        <v>38</v>
      </c>
      <c r="E21" s="102">
        <v>182232.38569779773</v>
      </c>
      <c r="F21" s="102">
        <v>205209.17276532025</v>
      </c>
      <c r="G21" s="102">
        <v>207325.39438275262</v>
      </c>
      <c r="H21" s="2">
        <f t="shared" si="2"/>
        <v>1.0312509859647045E-2</v>
      </c>
      <c r="I21" s="2">
        <f t="shared" si="3"/>
        <v>0.13769785534480961</v>
      </c>
      <c r="J21" s="101"/>
      <c r="K21" s="1"/>
      <c r="L21" s="1"/>
      <c r="M21" s="1">
        <f t="shared" si="6"/>
        <v>3</v>
      </c>
      <c r="N21" s="1"/>
      <c r="Q21" s="3"/>
      <c r="R21" s="56"/>
      <c r="S21" s="3" t="s">
        <v>38</v>
      </c>
      <c r="T21" s="102">
        <v>182232.38569779773</v>
      </c>
      <c r="U21" s="102">
        <v>205209.17276532025</v>
      </c>
      <c r="V21" s="102">
        <v>207325.39438275262</v>
      </c>
      <c r="W21" s="2">
        <f t="shared" si="4"/>
        <v>1.0312509859647045E-2</v>
      </c>
      <c r="X21" s="2">
        <f t="shared" si="5"/>
        <v>0.13769785534480961</v>
      </c>
      <c r="Z21">
        <v>210252.31403355184</v>
      </c>
      <c r="AA21" s="122">
        <v>2926.9196507992165</v>
      </c>
      <c r="AB21" s="122"/>
    </row>
    <row r="22" spans="1:28" x14ac:dyDescent="0.2">
      <c r="A22" s="111"/>
      <c r="B22" s="115">
        <f t="shared" si="7"/>
        <v>83</v>
      </c>
      <c r="C22" s="115">
        <f t="shared" si="8"/>
        <v>83</v>
      </c>
      <c r="D22" s="3" t="s">
        <v>39</v>
      </c>
      <c r="E22" s="102">
        <v>184818.86308394201</v>
      </c>
      <c r="F22" s="102">
        <v>205007.29147126331</v>
      </c>
      <c r="G22" s="102">
        <v>207060.97762037092</v>
      </c>
      <c r="H22" s="2">
        <f t="shared" si="2"/>
        <v>1.0017624906748734E-2</v>
      </c>
      <c r="I22" s="2">
        <f t="shared" si="3"/>
        <v>0.12034547862317968</v>
      </c>
      <c r="J22" s="101"/>
      <c r="K22" s="1"/>
      <c r="L22" s="1"/>
      <c r="M22" s="1">
        <f t="shared" si="6"/>
        <v>0</v>
      </c>
      <c r="N22" s="1"/>
      <c r="Q22" s="3"/>
      <c r="R22" s="56"/>
      <c r="S22" s="3" t="s">
        <v>39</v>
      </c>
      <c r="T22" s="102">
        <v>184818.86308394201</v>
      </c>
      <c r="U22" s="102">
        <v>205007.29147126331</v>
      </c>
      <c r="V22" s="102">
        <v>207060.97762037092</v>
      </c>
      <c r="W22" s="2">
        <f t="shared" si="4"/>
        <v>1.0017624906748734E-2</v>
      </c>
      <c r="X22" s="2">
        <f t="shared" si="5"/>
        <v>0.12034547862317968</v>
      </c>
      <c r="Z22">
        <v>210346.36200862462</v>
      </c>
      <c r="AA22" s="122">
        <v>3285.3843882537039</v>
      </c>
      <c r="AB22" s="122"/>
    </row>
    <row r="23" spans="1:28" x14ac:dyDescent="0.2">
      <c r="A23" s="111"/>
      <c r="B23" s="118"/>
      <c r="C23" s="119"/>
      <c r="D23" s="142" t="s">
        <v>4</v>
      </c>
      <c r="E23" s="143"/>
      <c r="F23" s="143"/>
      <c r="G23" s="143"/>
      <c r="H23" s="144"/>
      <c r="I23" s="144"/>
      <c r="J23" s="1">
        <f>COUNTIF(I13:I22,"&lt;0")</f>
        <v>0</v>
      </c>
      <c r="K23" s="1">
        <f>COUNTIF(AA13:AA22,"=0")</f>
        <v>2</v>
      </c>
      <c r="L23" s="1"/>
      <c r="M23" s="1">
        <f t="shared" si="6"/>
        <v>0</v>
      </c>
      <c r="N23" s="1"/>
      <c r="Q23" s="123"/>
      <c r="R23" s="56"/>
      <c r="S23" s="142" t="s">
        <v>4</v>
      </c>
      <c r="T23" s="143">
        <v>205031.32676914075</v>
      </c>
      <c r="U23" s="143">
        <v>231469.16077254579</v>
      </c>
      <c r="V23" s="143">
        <v>233241.36329405662</v>
      </c>
      <c r="W23" s="144">
        <f t="shared" si="4"/>
        <v>7.6563224042285327E-3</v>
      </c>
      <c r="X23" s="144">
        <f t="shared" si="5"/>
        <v>0.13758890882406249</v>
      </c>
      <c r="Z23">
        <v>237136.82862206243</v>
      </c>
      <c r="AA23" s="122">
        <v>3895.4653280058119</v>
      </c>
      <c r="AB23" s="122"/>
    </row>
    <row r="24" spans="1:28" x14ac:dyDescent="0.2">
      <c r="A24" s="111"/>
      <c r="B24" s="120">
        <f t="shared" ref="B24:B31" si="11">RANK(E24,E$4:E$121)</f>
        <v>60</v>
      </c>
      <c r="C24" s="115">
        <f t="shared" ref="C24:C31" si="12">RANK(G24,G$4:G$121)</f>
        <v>64</v>
      </c>
      <c r="D24" s="3" t="s">
        <v>112</v>
      </c>
      <c r="E24" s="102">
        <v>217957.78393407274</v>
      </c>
      <c r="F24" s="102">
        <v>237394.48509176701</v>
      </c>
      <c r="G24" s="102">
        <v>237836.90003675665</v>
      </c>
      <c r="H24" s="2">
        <f t="shared" si="2"/>
        <v>1.8636277284143077E-3</v>
      </c>
      <c r="I24" s="2">
        <f t="shared" si="3"/>
        <v>9.1206268222551179E-2</v>
      </c>
      <c r="J24" s="101"/>
      <c r="K24" s="1"/>
      <c r="L24" s="1"/>
      <c r="M24" s="1">
        <f t="shared" si="6"/>
        <v>-4</v>
      </c>
      <c r="N24" s="1"/>
      <c r="Q24" s="3"/>
      <c r="R24" s="56"/>
      <c r="S24" s="3" t="s">
        <v>112</v>
      </c>
      <c r="T24" s="102">
        <v>217957.78393407274</v>
      </c>
      <c r="U24" s="102">
        <v>237394.48509176701</v>
      </c>
      <c r="V24" s="102">
        <v>237836.90003675665</v>
      </c>
      <c r="W24" s="2">
        <f t="shared" si="4"/>
        <v>1.8636277284143077E-3</v>
      </c>
      <c r="X24" s="2">
        <f t="shared" si="5"/>
        <v>9.1206268222551179E-2</v>
      </c>
      <c r="Z24">
        <v>243455.00756723413</v>
      </c>
      <c r="AA24" s="122">
        <v>5618.1075304774859</v>
      </c>
      <c r="AB24" s="122"/>
    </row>
    <row r="25" spans="1:28" x14ac:dyDescent="0.2">
      <c r="A25" s="111"/>
      <c r="B25" s="115">
        <f t="shared" si="11"/>
        <v>107</v>
      </c>
      <c r="C25" s="115">
        <f t="shared" si="12"/>
        <v>109</v>
      </c>
      <c r="D25" s="3" t="s">
        <v>169</v>
      </c>
      <c r="E25" s="102">
        <v>126390.17949568469</v>
      </c>
      <c r="F25" s="102">
        <v>131812.51068223285</v>
      </c>
      <c r="G25" s="102">
        <v>132516.62431809722</v>
      </c>
      <c r="H25" s="2">
        <f t="shared" si="2"/>
        <v>5.341781536669199E-3</v>
      </c>
      <c r="I25" s="2">
        <f t="shared" si="3"/>
        <v>4.8472475051922093E-2</v>
      </c>
      <c r="J25" s="101"/>
      <c r="K25" s="1"/>
      <c r="L25" s="1"/>
      <c r="M25" s="1">
        <f t="shared" si="6"/>
        <v>-2</v>
      </c>
      <c r="N25" s="1"/>
      <c r="Q25" s="3"/>
      <c r="R25" s="56"/>
      <c r="S25" s="3" t="s">
        <v>169</v>
      </c>
      <c r="T25" s="102">
        <v>126390.17949568469</v>
      </c>
      <c r="U25" s="102">
        <v>131812.51068223285</v>
      </c>
      <c r="V25" s="102">
        <v>132516.62431809722</v>
      </c>
      <c r="W25" s="2">
        <f t="shared" si="4"/>
        <v>5.341781536669199E-3</v>
      </c>
      <c r="X25" s="2">
        <f t="shared" si="5"/>
        <v>4.8472475051922093E-2</v>
      </c>
      <c r="Z25">
        <v>135429.26093847386</v>
      </c>
      <c r="AA25" s="122">
        <v>2912.6366203766374</v>
      </c>
      <c r="AB25" s="122"/>
    </row>
    <row r="26" spans="1:28" x14ac:dyDescent="0.2">
      <c r="A26" s="111"/>
      <c r="B26" s="115">
        <f t="shared" si="11"/>
        <v>97</v>
      </c>
      <c r="C26" s="115">
        <f t="shared" si="12"/>
        <v>102</v>
      </c>
      <c r="D26" s="3" t="s">
        <v>113</v>
      </c>
      <c r="E26" s="102">
        <v>152535.43694333671</v>
      </c>
      <c r="F26" s="102">
        <v>154560.56948336263</v>
      </c>
      <c r="G26" s="102">
        <v>155687.49968895901</v>
      </c>
      <c r="H26" s="2">
        <f t="shared" si="2"/>
        <v>7.2911882336050837E-3</v>
      </c>
      <c r="I26" s="2">
        <f t="shared" si="3"/>
        <v>2.0664462034440056E-2</v>
      </c>
      <c r="J26" s="101"/>
      <c r="K26" s="1"/>
      <c r="L26" s="1"/>
      <c r="M26" s="1">
        <f t="shared" si="6"/>
        <v>-5</v>
      </c>
      <c r="N26" s="1"/>
      <c r="Q26" s="3"/>
      <c r="R26" s="56"/>
      <c r="S26" s="3" t="s">
        <v>113</v>
      </c>
      <c r="T26" s="102">
        <v>152535.43694333671</v>
      </c>
      <c r="U26" s="102">
        <v>154560.56948336263</v>
      </c>
      <c r="V26" s="102">
        <v>155687.49968895901</v>
      </c>
      <c r="W26" s="2">
        <f t="shared" si="4"/>
        <v>7.2911882336050837E-3</v>
      </c>
      <c r="X26" s="2">
        <f t="shared" si="5"/>
        <v>2.0664462034440056E-2</v>
      </c>
      <c r="Z26">
        <v>169021.73429035844</v>
      </c>
      <c r="AA26" s="122">
        <v>13334.234601399425</v>
      </c>
      <c r="AB26" s="122"/>
    </row>
    <row r="27" spans="1:28" x14ac:dyDescent="0.2">
      <c r="A27" s="111"/>
      <c r="B27" s="115">
        <f t="shared" si="11"/>
        <v>91</v>
      </c>
      <c r="C27" s="115">
        <f t="shared" si="12"/>
        <v>89</v>
      </c>
      <c r="D27" s="3" t="s">
        <v>114</v>
      </c>
      <c r="E27" s="102">
        <v>171376.49135447782</v>
      </c>
      <c r="F27" s="102">
        <v>194357.17265567588</v>
      </c>
      <c r="G27" s="102">
        <v>193939.1709862499</v>
      </c>
      <c r="H27" s="2">
        <f t="shared" si="2"/>
        <v>-2.1506881568323921E-3</v>
      </c>
      <c r="I27" s="2">
        <f t="shared" si="3"/>
        <v>0.1316556282220942</v>
      </c>
      <c r="J27" s="101"/>
      <c r="K27" s="1"/>
      <c r="L27" s="1"/>
      <c r="M27" s="1">
        <f t="shared" si="6"/>
        <v>2</v>
      </c>
      <c r="N27" s="1"/>
      <c r="Q27" s="3"/>
      <c r="R27" s="56"/>
      <c r="S27" s="3" t="s">
        <v>114</v>
      </c>
      <c r="T27" s="102">
        <v>171376.49135447782</v>
      </c>
      <c r="U27" s="102">
        <v>194357.17265567588</v>
      </c>
      <c r="V27" s="102">
        <v>193939.1709862499</v>
      </c>
      <c r="W27" s="2">
        <f t="shared" si="4"/>
        <v>-2.1506881568323921E-3</v>
      </c>
      <c r="X27" s="2">
        <f t="shared" si="5"/>
        <v>0.1316556282220942</v>
      </c>
      <c r="Z27">
        <v>194357.17265567588</v>
      </c>
      <c r="AA27" s="122">
        <v>418.00166942598298</v>
      </c>
      <c r="AB27" s="122"/>
    </row>
    <row r="28" spans="1:28" x14ac:dyDescent="0.2">
      <c r="A28" s="111"/>
      <c r="B28" s="115">
        <f t="shared" si="11"/>
        <v>36</v>
      </c>
      <c r="C28" s="115">
        <f t="shared" si="12"/>
        <v>38</v>
      </c>
      <c r="D28" s="3" t="s">
        <v>118</v>
      </c>
      <c r="E28" s="102">
        <v>289490.14650574984</v>
      </c>
      <c r="F28" s="102">
        <v>314238.75028234726</v>
      </c>
      <c r="G28" s="102">
        <v>318182.32191907073</v>
      </c>
      <c r="H28" s="2">
        <f t="shared" si="2"/>
        <v>1.2549603233783735E-2</v>
      </c>
      <c r="I28" s="2">
        <f t="shared" si="3"/>
        <v>9.9112787635937671E-2</v>
      </c>
      <c r="J28" s="101"/>
      <c r="K28" s="1"/>
      <c r="L28" s="1"/>
      <c r="M28" s="1">
        <f t="shared" si="6"/>
        <v>-2</v>
      </c>
      <c r="N28" s="1"/>
      <c r="Q28" s="3"/>
      <c r="R28" s="56"/>
      <c r="S28" s="3" t="s">
        <v>118</v>
      </c>
      <c r="T28" s="102">
        <v>289490.14650574984</v>
      </c>
      <c r="U28" s="102">
        <v>314238.75028234726</v>
      </c>
      <c r="V28" s="102">
        <v>318182.32191907073</v>
      </c>
      <c r="W28" s="2">
        <f t="shared" si="4"/>
        <v>1.2549603233783735E-2</v>
      </c>
      <c r="X28" s="2">
        <f t="shared" si="5"/>
        <v>9.9112787635937671E-2</v>
      </c>
      <c r="Z28">
        <v>321710.62482927175</v>
      </c>
      <c r="AA28" s="122">
        <v>3528.3029102010187</v>
      </c>
      <c r="AB28" s="122"/>
    </row>
    <row r="29" spans="1:28" x14ac:dyDescent="0.2">
      <c r="A29" s="111"/>
      <c r="B29" s="115">
        <f t="shared" si="11"/>
        <v>45</v>
      </c>
      <c r="C29" s="115">
        <f t="shared" si="12"/>
        <v>40</v>
      </c>
      <c r="D29" s="3" t="s">
        <v>115</v>
      </c>
      <c r="E29" s="102">
        <v>263323.105732386</v>
      </c>
      <c r="F29" s="102">
        <v>306711.96614149277</v>
      </c>
      <c r="G29" s="102">
        <v>308896.23173170775</v>
      </c>
      <c r="H29" s="2">
        <f t="shared" si="2"/>
        <v>7.1215532204156329E-3</v>
      </c>
      <c r="I29" s="2">
        <f t="shared" si="3"/>
        <v>0.17306922562897875</v>
      </c>
      <c r="J29" s="101"/>
      <c r="K29" s="1"/>
      <c r="L29" s="1"/>
      <c r="M29" s="1">
        <f t="shared" si="6"/>
        <v>5</v>
      </c>
      <c r="N29" s="1"/>
      <c r="Q29" s="3"/>
      <c r="R29" s="56"/>
      <c r="S29" s="3" t="s">
        <v>115</v>
      </c>
      <c r="T29" s="102">
        <v>263323.105732386</v>
      </c>
      <c r="U29" s="102">
        <v>306711.96614149277</v>
      </c>
      <c r="V29" s="102">
        <v>308896.23173170775</v>
      </c>
      <c r="W29" s="2">
        <f t="shared" si="4"/>
        <v>7.1215532204156329E-3</v>
      </c>
      <c r="X29" s="2">
        <f t="shared" si="5"/>
        <v>0.17306922562897875</v>
      </c>
      <c r="Z29">
        <v>319534.83773472544</v>
      </c>
      <c r="AA29" s="122">
        <v>10638.606003017689</v>
      </c>
      <c r="AB29" s="122"/>
    </row>
    <row r="30" spans="1:28" x14ac:dyDescent="0.2">
      <c r="A30" s="111"/>
      <c r="B30" s="115">
        <f t="shared" si="11"/>
        <v>89</v>
      </c>
      <c r="C30" s="115">
        <f t="shared" si="12"/>
        <v>90</v>
      </c>
      <c r="D30" s="3" t="s">
        <v>116</v>
      </c>
      <c r="E30" s="102">
        <v>172589.20435666552</v>
      </c>
      <c r="F30" s="102">
        <v>192102.22903086824</v>
      </c>
      <c r="G30" s="102">
        <v>193380.53014214299</v>
      </c>
      <c r="H30" s="2">
        <f t="shared" si="2"/>
        <v>6.6542752664746629E-3</v>
      </c>
      <c r="I30" s="2">
        <f t="shared" si="3"/>
        <v>0.12046712807430882</v>
      </c>
      <c r="J30" s="1"/>
      <c r="K30" s="1"/>
      <c r="L30" s="1"/>
      <c r="M30" s="1">
        <f t="shared" si="6"/>
        <v>-1</v>
      </c>
      <c r="Q30" s="3"/>
      <c r="R30" s="56"/>
      <c r="S30" s="3" t="s">
        <v>116</v>
      </c>
      <c r="T30" s="102">
        <v>172589.20435666552</v>
      </c>
      <c r="U30" s="102">
        <v>192102.22903086824</v>
      </c>
      <c r="V30" s="102">
        <v>193380.53014214299</v>
      </c>
      <c r="W30" s="2">
        <f t="shared" si="4"/>
        <v>6.6542752664746629E-3</v>
      </c>
      <c r="X30" s="2">
        <f t="shared" si="5"/>
        <v>0.12046712807430882</v>
      </c>
      <c r="Z30">
        <v>205594.65976512161</v>
      </c>
      <c r="AA30" s="122">
        <v>12214.129622978624</v>
      </c>
      <c r="AB30" s="122"/>
    </row>
    <row r="31" spans="1:28" x14ac:dyDescent="0.2">
      <c r="A31" s="111"/>
      <c r="B31" s="118">
        <f t="shared" si="11"/>
        <v>76</v>
      </c>
      <c r="C31" s="115">
        <f t="shared" si="12"/>
        <v>75</v>
      </c>
      <c r="D31" s="3" t="s">
        <v>117</v>
      </c>
      <c r="E31" s="102">
        <v>195769.24000713252</v>
      </c>
      <c r="F31" s="102">
        <v>221260.84982899969</v>
      </c>
      <c r="G31" s="102">
        <v>221781.40677229143</v>
      </c>
      <c r="H31" s="2">
        <f t="shared" si="2"/>
        <v>2.3526843709316125E-3</v>
      </c>
      <c r="I31" s="2">
        <f t="shared" si="3"/>
        <v>0.13287157249122084</v>
      </c>
      <c r="J31" s="101"/>
      <c r="K31" s="1"/>
      <c r="L31" s="1"/>
      <c r="M31" s="1">
        <f t="shared" si="6"/>
        <v>1</v>
      </c>
      <c r="N31" s="1"/>
      <c r="Q31" s="3"/>
      <c r="R31" s="56"/>
      <c r="S31" s="3" t="s">
        <v>117</v>
      </c>
      <c r="T31" s="102">
        <v>195769.24000713252</v>
      </c>
      <c r="U31" s="102">
        <v>221260.84982899969</v>
      </c>
      <c r="V31" s="102">
        <v>221781.40677229143</v>
      </c>
      <c r="W31" s="2">
        <f t="shared" si="4"/>
        <v>2.3526843709316125E-3</v>
      </c>
      <c r="X31" s="2">
        <f t="shared" si="5"/>
        <v>0.13287157249122084</v>
      </c>
      <c r="Z31">
        <v>224962.3631172099</v>
      </c>
      <c r="AA31" s="122">
        <v>3180.9563449184643</v>
      </c>
      <c r="AB31" s="122"/>
    </row>
    <row r="32" spans="1:28" x14ac:dyDescent="0.2">
      <c r="A32" s="111"/>
      <c r="B32" s="118"/>
      <c r="C32" s="119"/>
      <c r="D32" s="142" t="s">
        <v>9</v>
      </c>
      <c r="E32" s="143"/>
      <c r="F32" s="143"/>
      <c r="G32" s="143"/>
      <c r="H32" s="144"/>
      <c r="I32" s="144"/>
      <c r="J32" s="1">
        <f>COUNTIF(I24:I31,"&lt;0")</f>
        <v>0</v>
      </c>
      <c r="K32" s="1">
        <f>COUNTIF(AA24:AA31,"=0")</f>
        <v>0</v>
      </c>
      <c r="L32" s="1"/>
      <c r="M32" s="1">
        <f t="shared" si="6"/>
        <v>0</v>
      </c>
      <c r="N32" s="1"/>
      <c r="Q32" s="123"/>
      <c r="R32" s="56"/>
      <c r="S32" s="142" t="s">
        <v>9</v>
      </c>
      <c r="T32" s="143">
        <v>200254.56780214721</v>
      </c>
      <c r="U32" s="143">
        <v>224714.02004914838</v>
      </c>
      <c r="V32" s="143">
        <v>225760.58427739216</v>
      </c>
      <c r="W32" s="144">
        <f t="shared" si="4"/>
        <v>4.6573161212410952E-3</v>
      </c>
      <c r="X32" s="144">
        <f t="shared" si="5"/>
        <v>0.12736796346361023</v>
      </c>
      <c r="Z32">
        <v>232022.50955047231</v>
      </c>
      <c r="AA32" s="122">
        <v>6261.9252730801527</v>
      </c>
      <c r="AB32" s="122"/>
    </row>
    <row r="33" spans="1:28" x14ac:dyDescent="0.2">
      <c r="A33" s="111"/>
      <c r="B33" s="115">
        <f t="shared" ref="B33:B41" si="13">RANK(E33,E$4:E$121)</f>
        <v>78</v>
      </c>
      <c r="C33" s="115">
        <f t="shared" ref="C33:C41" si="14">RANK(G33,G$4:G$121)</f>
        <v>80</v>
      </c>
      <c r="D33" s="3" t="s">
        <v>170</v>
      </c>
      <c r="E33" s="102">
        <v>191351.26996851317</v>
      </c>
      <c r="F33" s="102">
        <v>209189.32821028164</v>
      </c>
      <c r="G33" s="102">
        <v>211680.42626915229</v>
      </c>
      <c r="H33" s="2">
        <f t="shared" si="2"/>
        <v>1.1908341979885995E-2</v>
      </c>
      <c r="I33" s="2">
        <f t="shared" si="3"/>
        <v>0.10623998630364095</v>
      </c>
      <c r="J33" s="101"/>
      <c r="K33" s="1"/>
      <c r="L33" s="1"/>
      <c r="M33" s="1">
        <f t="shared" si="6"/>
        <v>-2</v>
      </c>
      <c r="N33" s="1"/>
      <c r="Q33" s="3"/>
      <c r="R33" s="56"/>
      <c r="S33" s="3" t="s">
        <v>170</v>
      </c>
      <c r="T33" s="102">
        <v>191351.26996851317</v>
      </c>
      <c r="U33" s="102">
        <v>209189.32821028164</v>
      </c>
      <c r="V33" s="102">
        <v>211680.42626915229</v>
      </c>
      <c r="W33" s="2">
        <f t="shared" ref="W33:W42" si="15">+V33/U33*1-1</f>
        <v>1.1908341979885995E-2</v>
      </c>
      <c r="X33" s="2">
        <f t="shared" ref="X33:X42" si="16">+V33/T33*1-1</f>
        <v>0.10623998630364095</v>
      </c>
      <c r="Z33">
        <v>211805.5755540859</v>
      </c>
      <c r="AA33" s="122">
        <v>125.1492849336064</v>
      </c>
      <c r="AB33" s="122"/>
    </row>
    <row r="34" spans="1:28" x14ac:dyDescent="0.2">
      <c r="A34" s="111"/>
      <c r="B34" s="115">
        <f t="shared" si="13"/>
        <v>71</v>
      </c>
      <c r="C34" s="115">
        <f t="shared" si="14"/>
        <v>71</v>
      </c>
      <c r="D34" s="3" t="s">
        <v>17</v>
      </c>
      <c r="E34" s="102">
        <v>203007.89641779126</v>
      </c>
      <c r="F34" s="102">
        <v>225484.93651936189</v>
      </c>
      <c r="G34" s="102">
        <v>224546.77821085905</v>
      </c>
      <c r="H34" s="2">
        <f t="shared" si="2"/>
        <v>-4.1606251973389519E-3</v>
      </c>
      <c r="I34" s="2">
        <f t="shared" si="3"/>
        <v>0.10609873888225829</v>
      </c>
      <c r="J34" s="101"/>
      <c r="K34" s="1"/>
      <c r="L34" s="1"/>
      <c r="M34" s="1">
        <f t="shared" si="6"/>
        <v>0</v>
      </c>
      <c r="N34" s="1"/>
      <c r="Q34" s="3"/>
      <c r="R34" s="56"/>
      <c r="S34" s="3" t="s">
        <v>17</v>
      </c>
      <c r="T34" s="102">
        <v>203007.89641779126</v>
      </c>
      <c r="U34" s="102">
        <v>225484.93651936189</v>
      </c>
      <c r="V34" s="102">
        <v>224546.77821085905</v>
      </c>
      <c r="W34" s="2">
        <f t="shared" si="15"/>
        <v>-4.1606251973389519E-3</v>
      </c>
      <c r="X34" s="2">
        <f t="shared" si="16"/>
        <v>0.10609873888225829</v>
      </c>
      <c r="Z34">
        <v>232909.99975374845</v>
      </c>
      <c r="AA34" s="122">
        <v>8363.2215428893978</v>
      </c>
      <c r="AB34" s="122"/>
    </row>
    <row r="35" spans="1:28" x14ac:dyDescent="0.2">
      <c r="A35" s="111"/>
      <c r="B35" s="115">
        <f t="shared" si="13"/>
        <v>88</v>
      </c>
      <c r="C35" s="115">
        <f t="shared" si="14"/>
        <v>88</v>
      </c>
      <c r="D35" s="3" t="s">
        <v>171</v>
      </c>
      <c r="E35" s="102">
        <v>174297.78456300055</v>
      </c>
      <c r="F35" s="102">
        <v>203338.23097174475</v>
      </c>
      <c r="G35" s="102">
        <v>197457.83643810477</v>
      </c>
      <c r="H35" s="2">
        <f t="shared" si="2"/>
        <v>-2.8919276544985273E-2</v>
      </c>
      <c r="I35" s="2">
        <f t="shared" si="3"/>
        <v>0.13287634110307889</v>
      </c>
      <c r="J35" s="101"/>
      <c r="K35" s="1"/>
      <c r="M35" s="1">
        <f t="shared" si="6"/>
        <v>0</v>
      </c>
      <c r="N35" s="1"/>
      <c r="Q35" s="3"/>
      <c r="R35" s="56"/>
      <c r="S35" s="3" t="s">
        <v>171</v>
      </c>
      <c r="T35" s="102">
        <v>174297.78456300055</v>
      </c>
      <c r="U35" s="102">
        <v>203338.23097174475</v>
      </c>
      <c r="V35" s="102">
        <v>197457.83643810477</v>
      </c>
      <c r="W35" s="2">
        <f t="shared" si="15"/>
        <v>-2.8919276544985273E-2</v>
      </c>
      <c r="X35" s="2">
        <f t="shared" si="16"/>
        <v>0.13287634110307889</v>
      </c>
      <c r="Z35">
        <v>203338.23097174475</v>
      </c>
      <c r="AA35" s="122">
        <v>5880.3945336399775</v>
      </c>
      <c r="AB35" s="122"/>
    </row>
    <row r="36" spans="1:28" x14ac:dyDescent="0.2">
      <c r="A36" s="111"/>
      <c r="B36" s="112">
        <f t="shared" si="13"/>
        <v>10</v>
      </c>
      <c r="C36" s="112">
        <f t="shared" si="14"/>
        <v>9</v>
      </c>
      <c r="D36" s="3" t="s">
        <v>22</v>
      </c>
      <c r="E36" s="102">
        <v>389070.62181903142</v>
      </c>
      <c r="F36" s="102">
        <v>483881.77068969962</v>
      </c>
      <c r="G36" s="102">
        <v>457431.32012313791</v>
      </c>
      <c r="H36" s="2">
        <f t="shared" si="2"/>
        <v>-5.4663044092073676E-2</v>
      </c>
      <c r="I36" s="2">
        <f t="shared" si="3"/>
        <v>0.17570254465499868</v>
      </c>
      <c r="J36" s="101"/>
      <c r="K36" s="1"/>
      <c r="L36" s="1"/>
      <c r="M36" s="1">
        <f t="shared" si="6"/>
        <v>1</v>
      </c>
      <c r="N36" s="1"/>
      <c r="Q36" s="3"/>
      <c r="R36" s="56"/>
      <c r="S36" s="3" t="s">
        <v>22</v>
      </c>
      <c r="T36" s="102">
        <v>389070.62181903142</v>
      </c>
      <c r="U36" s="102">
        <v>483881.77068969962</v>
      </c>
      <c r="V36" s="102">
        <v>457431.32012313791</v>
      </c>
      <c r="W36" s="2">
        <f t="shared" si="15"/>
        <v>-5.4663044092073676E-2</v>
      </c>
      <c r="X36" s="2">
        <f t="shared" si="16"/>
        <v>0.17570254465499868</v>
      </c>
      <c r="Z36">
        <v>495087.39901510841</v>
      </c>
      <c r="AA36" s="122">
        <v>37656.078891970508</v>
      </c>
      <c r="AB36" s="122"/>
    </row>
    <row r="37" spans="1:28" x14ac:dyDescent="0.2">
      <c r="A37" s="111"/>
      <c r="B37" s="115">
        <f t="shared" si="13"/>
        <v>63</v>
      </c>
      <c r="C37" s="115">
        <f t="shared" si="14"/>
        <v>60</v>
      </c>
      <c r="D37" s="3" t="s">
        <v>16</v>
      </c>
      <c r="E37" s="102">
        <v>215253.72345859089</v>
      </c>
      <c r="F37" s="102">
        <v>242092.86487194299</v>
      </c>
      <c r="G37" s="102">
        <v>241730.825950061</v>
      </c>
      <c r="H37" s="2">
        <f t="shared" si="2"/>
        <v>-1.4954547383025929E-3</v>
      </c>
      <c r="I37" s="2">
        <f t="shared" si="3"/>
        <v>0.12300415558926958</v>
      </c>
      <c r="J37" s="101"/>
      <c r="K37" s="1"/>
      <c r="L37" s="1"/>
      <c r="M37" s="1">
        <f t="shared" si="6"/>
        <v>3</v>
      </c>
      <c r="N37" s="1"/>
      <c r="Q37" s="3"/>
      <c r="R37" s="56"/>
      <c r="S37" s="3" t="s">
        <v>16</v>
      </c>
      <c r="T37" s="102">
        <v>215253.72345859089</v>
      </c>
      <c r="U37" s="102">
        <v>242092.86487194299</v>
      </c>
      <c r="V37" s="102">
        <v>241730.825950061</v>
      </c>
      <c r="W37" s="2">
        <f t="shared" si="15"/>
        <v>-1.4954547383025929E-3</v>
      </c>
      <c r="X37" s="2">
        <f t="shared" si="16"/>
        <v>0.12300415558926958</v>
      </c>
      <c r="Z37">
        <v>248901.84201823396</v>
      </c>
      <c r="AA37" s="122">
        <v>7171.0160681729612</v>
      </c>
      <c r="AB37" s="122"/>
    </row>
    <row r="38" spans="1:28" x14ac:dyDescent="0.2">
      <c r="A38" s="111"/>
      <c r="B38" s="112">
        <f t="shared" si="13"/>
        <v>44</v>
      </c>
      <c r="C38" s="112">
        <f t="shared" si="14"/>
        <v>50</v>
      </c>
      <c r="D38" s="3" t="s">
        <v>18</v>
      </c>
      <c r="E38" s="102">
        <v>265618.00687994633</v>
      </c>
      <c r="F38" s="102">
        <v>283913.07863666065</v>
      </c>
      <c r="G38" s="102">
        <v>285751.39623816434</v>
      </c>
      <c r="H38" s="2">
        <f t="shared" si="2"/>
        <v>6.4749310258309656E-3</v>
      </c>
      <c r="I38" s="2">
        <f t="shared" si="3"/>
        <v>7.5798284893078938E-2</v>
      </c>
      <c r="J38" s="101"/>
      <c r="K38" s="1"/>
      <c r="L38" s="1"/>
      <c r="M38" s="1">
        <f t="shared" si="6"/>
        <v>-6</v>
      </c>
      <c r="N38" s="1"/>
      <c r="Q38" s="3"/>
      <c r="R38" s="56"/>
      <c r="S38" s="3" t="s">
        <v>18</v>
      </c>
      <c r="T38" s="102">
        <v>265618.00687994633</v>
      </c>
      <c r="U38" s="102">
        <v>283913.07863666065</v>
      </c>
      <c r="V38" s="102">
        <v>285751.39623816434</v>
      </c>
      <c r="W38" s="2">
        <f t="shared" si="15"/>
        <v>6.4749310258309656E-3</v>
      </c>
      <c r="X38" s="2">
        <f t="shared" si="16"/>
        <v>7.5798284893078938E-2</v>
      </c>
      <c r="Z38">
        <v>291774.57484231441</v>
      </c>
      <c r="AA38" s="122">
        <v>6023.1786041500745</v>
      </c>
      <c r="AB38" s="122"/>
    </row>
    <row r="39" spans="1:28" x14ac:dyDescent="0.2">
      <c r="A39" s="111"/>
      <c r="B39" s="112">
        <f t="shared" si="13"/>
        <v>66</v>
      </c>
      <c r="C39" s="112">
        <f t="shared" si="14"/>
        <v>67</v>
      </c>
      <c r="D39" s="3" t="s">
        <v>19</v>
      </c>
      <c r="E39" s="102">
        <v>211208.65035298016</v>
      </c>
      <c r="F39" s="102">
        <v>230520.00072514624</v>
      </c>
      <c r="G39" s="102">
        <v>233878.42566144289</v>
      </c>
      <c r="H39" s="2">
        <f t="shared" si="2"/>
        <v>1.4568909100000305E-2</v>
      </c>
      <c r="I39" s="2">
        <f t="shared" si="3"/>
        <v>0.10733355509149889</v>
      </c>
      <c r="J39" s="1"/>
      <c r="K39" s="1"/>
      <c r="L39" s="1"/>
      <c r="M39" s="1">
        <f t="shared" si="6"/>
        <v>-1</v>
      </c>
      <c r="Q39" s="3"/>
      <c r="R39" s="56"/>
      <c r="S39" s="3" t="s">
        <v>19</v>
      </c>
      <c r="T39" s="102">
        <v>211208.65035298016</v>
      </c>
      <c r="U39" s="102">
        <v>230520.00072514624</v>
      </c>
      <c r="V39" s="102">
        <v>233878.42566144289</v>
      </c>
      <c r="W39" s="2">
        <f t="shared" si="15"/>
        <v>1.4568909100000305E-2</v>
      </c>
      <c r="X39" s="2">
        <f t="shared" si="16"/>
        <v>0.10733355509149889</v>
      </c>
      <c r="Z39">
        <v>235997.13278037534</v>
      </c>
      <c r="AA39" s="122">
        <v>2118.7071189324488</v>
      </c>
      <c r="AB39" s="122"/>
    </row>
    <row r="40" spans="1:28" x14ac:dyDescent="0.2">
      <c r="A40" s="111"/>
      <c r="B40" s="115">
        <f t="shared" si="13"/>
        <v>47</v>
      </c>
      <c r="C40" s="115">
        <f t="shared" si="14"/>
        <v>47</v>
      </c>
      <c r="D40" s="3" t="s">
        <v>20</v>
      </c>
      <c r="E40" s="102">
        <v>259035.04215564439</v>
      </c>
      <c r="F40" s="102">
        <v>290625.87783608097</v>
      </c>
      <c r="G40" s="102">
        <v>290544.53260872816</v>
      </c>
      <c r="H40" s="2">
        <f t="shared" si="2"/>
        <v>-2.7989671105166369E-4</v>
      </c>
      <c r="I40" s="2">
        <f t="shared" si="3"/>
        <v>0.12164180641687428</v>
      </c>
      <c r="J40" s="101"/>
      <c r="K40" s="1"/>
      <c r="L40" s="1"/>
      <c r="M40" s="1">
        <f t="shared" si="6"/>
        <v>0</v>
      </c>
      <c r="N40" s="1"/>
      <c r="Q40" s="3"/>
      <c r="R40" s="56"/>
      <c r="S40" s="3" t="s">
        <v>20</v>
      </c>
      <c r="T40" s="102">
        <v>259035.04215564439</v>
      </c>
      <c r="U40" s="102">
        <v>290625.87783608097</v>
      </c>
      <c r="V40" s="102">
        <v>290544.53260872816</v>
      </c>
      <c r="W40" s="2">
        <f t="shared" si="15"/>
        <v>-2.7989671105166369E-4</v>
      </c>
      <c r="X40" s="2">
        <f t="shared" si="16"/>
        <v>0.12164180641687428</v>
      </c>
      <c r="Z40">
        <v>292835.9530867319</v>
      </c>
      <c r="AA40" s="122">
        <v>2291.4204780037398</v>
      </c>
      <c r="AB40" s="122"/>
    </row>
    <row r="41" spans="1:28" x14ac:dyDescent="0.2">
      <c r="A41" s="111"/>
      <c r="B41" s="115">
        <f t="shared" si="13"/>
        <v>64</v>
      </c>
      <c r="C41" s="115">
        <f t="shared" si="14"/>
        <v>65</v>
      </c>
      <c r="D41" s="3" t="s">
        <v>21</v>
      </c>
      <c r="E41" s="102">
        <v>213933.23139973482</v>
      </c>
      <c r="F41" s="102">
        <v>236447.25890548612</v>
      </c>
      <c r="G41" s="102">
        <v>237110.91493086095</v>
      </c>
      <c r="H41" s="2">
        <f t="shared" si="2"/>
        <v>2.8067824869144609E-3</v>
      </c>
      <c r="I41" s="2">
        <f t="shared" si="3"/>
        <v>0.10834073500165364</v>
      </c>
      <c r="J41" s="101"/>
      <c r="K41" s="1"/>
      <c r="L41" s="1"/>
      <c r="M41" s="1">
        <f t="shared" si="6"/>
        <v>-1</v>
      </c>
      <c r="N41" s="1"/>
      <c r="Q41" s="3"/>
      <c r="R41" s="56"/>
      <c r="S41" s="3" t="s">
        <v>21</v>
      </c>
      <c r="T41" s="102">
        <v>213933.23139973482</v>
      </c>
      <c r="U41" s="102">
        <v>236447.25890548612</v>
      </c>
      <c r="V41" s="102">
        <v>237110.91493086095</v>
      </c>
      <c r="W41" s="2">
        <f t="shared" si="15"/>
        <v>2.8067824869144609E-3</v>
      </c>
      <c r="X41" s="2">
        <f t="shared" si="16"/>
        <v>0.10834073500165364</v>
      </c>
      <c r="Z41">
        <v>256413.8418689523</v>
      </c>
      <c r="AA41" s="122">
        <v>19302.926938091347</v>
      </c>
      <c r="AB41" s="122"/>
    </row>
    <row r="42" spans="1:28" x14ac:dyDescent="0.2">
      <c r="A42" s="111"/>
      <c r="B42" s="118"/>
      <c r="C42" s="119"/>
      <c r="D42" s="142" t="s">
        <v>2</v>
      </c>
      <c r="E42" s="143"/>
      <c r="F42" s="143"/>
      <c r="G42" s="143"/>
      <c r="H42" s="144"/>
      <c r="I42" s="144"/>
      <c r="J42" s="1">
        <f>COUNTIF(I33:I41,"&lt;0")</f>
        <v>0</v>
      </c>
      <c r="K42" s="1">
        <f>COUNTIF(AA33:AA41,"=0")</f>
        <v>0</v>
      </c>
      <c r="L42" s="1"/>
      <c r="M42" s="1">
        <f t="shared" si="6"/>
        <v>0</v>
      </c>
      <c r="N42" s="1"/>
      <c r="Q42" s="123"/>
      <c r="R42" s="56"/>
      <c r="S42" s="142" t="s">
        <v>2</v>
      </c>
      <c r="T42" s="143">
        <v>227637.78786969217</v>
      </c>
      <c r="U42" s="143">
        <v>251917.86872631824</v>
      </c>
      <c r="V42" s="143">
        <v>252406.91088340859</v>
      </c>
      <c r="W42" s="144">
        <f t="shared" si="15"/>
        <v>1.9412761768862197E-3</v>
      </c>
      <c r="X42" s="144">
        <f t="shared" si="16"/>
        <v>0.10880936440963462</v>
      </c>
      <c r="Z42">
        <v>259200.99452839594</v>
      </c>
      <c r="AA42" s="122">
        <v>6794.0836449873459</v>
      </c>
      <c r="AB42" s="122"/>
    </row>
    <row r="43" spans="1:28" x14ac:dyDescent="0.2">
      <c r="A43" s="111"/>
      <c r="B43" s="120">
        <f t="shared" ref="B43:B50" si="17">RANK(E43,E$4:E$121)</f>
        <v>40</v>
      </c>
      <c r="C43" s="115">
        <f t="shared" ref="C43:C50" si="18">RANK(G43,G$4:G$121)</f>
        <v>42</v>
      </c>
      <c r="D43" s="3" t="s">
        <v>103</v>
      </c>
      <c r="E43" s="102">
        <v>275860.14943229262</v>
      </c>
      <c r="F43" s="102">
        <v>305221.1976597326</v>
      </c>
      <c r="G43" s="102">
        <v>306495.35388551146</v>
      </c>
      <c r="H43" s="2">
        <f t="shared" si="2"/>
        <v>4.1745338644509911E-3</v>
      </c>
      <c r="I43" s="2">
        <f t="shared" si="3"/>
        <v>0.11105338888659588</v>
      </c>
      <c r="J43" s="101"/>
      <c r="K43" s="1"/>
      <c r="L43" s="1"/>
      <c r="M43" s="1">
        <f t="shared" si="6"/>
        <v>-2</v>
      </c>
      <c r="N43" s="1"/>
      <c r="Q43" s="3"/>
      <c r="R43" s="56"/>
      <c r="S43" s="3" t="s">
        <v>103</v>
      </c>
      <c r="T43" s="102">
        <v>275860.14943229262</v>
      </c>
      <c r="U43" s="102">
        <v>305221.1976597326</v>
      </c>
      <c r="V43" s="102">
        <v>306495.35388551146</v>
      </c>
      <c r="W43" s="2">
        <f t="shared" ref="W43:W51" si="19">+V43/U43*1-1</f>
        <v>4.1745338644509911E-3</v>
      </c>
      <c r="X43" s="2">
        <f t="shared" ref="X43:X51" si="20">+V43/T43*1-1</f>
        <v>0.11105338888659588</v>
      </c>
      <c r="Z43">
        <v>313841.64204504405</v>
      </c>
      <c r="AA43" s="122">
        <v>7346.2881595325889</v>
      </c>
      <c r="AB43" s="122"/>
    </row>
    <row r="44" spans="1:28" x14ac:dyDescent="0.2">
      <c r="A44" s="111"/>
      <c r="B44" s="115">
        <f t="shared" si="17"/>
        <v>49</v>
      </c>
      <c r="C44" s="115">
        <f t="shared" si="18"/>
        <v>44</v>
      </c>
      <c r="D44" s="3" t="s">
        <v>104</v>
      </c>
      <c r="E44" s="102">
        <v>251657.56364596845</v>
      </c>
      <c r="F44" s="102">
        <v>295230.15233663219</v>
      </c>
      <c r="G44" s="102">
        <v>295176.63708619733</v>
      </c>
      <c r="H44" s="2">
        <f t="shared" si="2"/>
        <v>-1.8126620879099775E-4</v>
      </c>
      <c r="I44" s="2">
        <f t="shared" si="3"/>
        <v>0.17292972565470532</v>
      </c>
      <c r="J44" s="101"/>
      <c r="K44" s="1"/>
      <c r="L44" s="1"/>
      <c r="M44" s="1">
        <f t="shared" si="6"/>
        <v>5</v>
      </c>
      <c r="N44" s="1"/>
      <c r="Q44" s="3"/>
      <c r="R44" s="56"/>
      <c r="S44" s="3" t="s">
        <v>104</v>
      </c>
      <c r="T44" s="102">
        <v>251657.56364596845</v>
      </c>
      <c r="U44" s="102">
        <v>295230.15233663219</v>
      </c>
      <c r="V44" s="102">
        <v>295176.63708619733</v>
      </c>
      <c r="W44" s="2">
        <f t="shared" si="19"/>
        <v>-1.8126620879099775E-4</v>
      </c>
      <c r="X44" s="2">
        <f t="shared" si="20"/>
        <v>0.17292972565470532</v>
      </c>
      <c r="Z44">
        <v>300492.03661469789</v>
      </c>
      <c r="AA44" s="122">
        <v>5315.3995285005658</v>
      </c>
      <c r="AB44" s="122"/>
    </row>
    <row r="45" spans="1:28" x14ac:dyDescent="0.2">
      <c r="A45" s="111"/>
      <c r="B45" s="115">
        <f t="shared" si="17"/>
        <v>105</v>
      </c>
      <c r="C45" s="115">
        <f t="shared" si="18"/>
        <v>106</v>
      </c>
      <c r="D45" s="3" t="s">
        <v>106</v>
      </c>
      <c r="E45" s="102">
        <v>133789.7696034878</v>
      </c>
      <c r="F45" s="102">
        <v>144926.4876399964</v>
      </c>
      <c r="G45" s="102">
        <v>145660.05937562912</v>
      </c>
      <c r="H45" s="2">
        <f t="shared" si="2"/>
        <v>5.0616815985697894E-3</v>
      </c>
      <c r="I45" s="2">
        <f t="shared" si="3"/>
        <v>8.8723448790750226E-2</v>
      </c>
      <c r="J45" s="101"/>
      <c r="K45" s="1"/>
      <c r="L45" s="1"/>
      <c r="M45" s="1">
        <f t="shared" si="6"/>
        <v>-1</v>
      </c>
      <c r="N45" s="1"/>
      <c r="Q45" s="3"/>
      <c r="R45" s="56"/>
      <c r="S45" s="3" t="s">
        <v>106</v>
      </c>
      <c r="T45" s="102">
        <v>133789.7696034878</v>
      </c>
      <c r="U45" s="102">
        <v>144926.4876399964</v>
      </c>
      <c r="V45" s="102">
        <v>145660.05937562912</v>
      </c>
      <c r="W45" s="2">
        <f t="shared" si="19"/>
        <v>5.0616815985697894E-3</v>
      </c>
      <c r="X45" s="2">
        <f t="shared" si="20"/>
        <v>8.8723448790750226E-2</v>
      </c>
      <c r="Z45">
        <v>147362.99234939509</v>
      </c>
      <c r="AA45" s="122">
        <v>1702.9329737659718</v>
      </c>
      <c r="AB45" s="122"/>
    </row>
    <row r="46" spans="1:28" x14ac:dyDescent="0.2">
      <c r="A46" s="111"/>
      <c r="B46" s="115">
        <f t="shared" si="17"/>
        <v>73</v>
      </c>
      <c r="C46" s="115">
        <f t="shared" si="18"/>
        <v>74</v>
      </c>
      <c r="D46" s="3" t="s">
        <v>160</v>
      </c>
      <c r="E46" s="102">
        <v>201195.98247430904</v>
      </c>
      <c r="F46" s="102">
        <v>223245.46944366605</v>
      </c>
      <c r="G46" s="102">
        <v>222140.03073779051</v>
      </c>
      <c r="H46" s="2">
        <f t="shared" si="2"/>
        <v>-4.9516736381272075E-3</v>
      </c>
      <c r="I46" s="2">
        <f t="shared" si="3"/>
        <v>0.10409774591873799</v>
      </c>
      <c r="J46" s="101"/>
      <c r="K46" s="1"/>
      <c r="L46" s="1"/>
      <c r="M46" s="1">
        <f t="shared" si="6"/>
        <v>-1</v>
      </c>
      <c r="N46" s="1"/>
      <c r="Q46" s="3"/>
      <c r="R46" s="56"/>
      <c r="S46" s="3" t="s">
        <v>160</v>
      </c>
      <c r="T46" s="102">
        <v>201195.98247430904</v>
      </c>
      <c r="U46" s="102">
        <v>223245.46944366605</v>
      </c>
      <c r="V46" s="102">
        <v>222140.03073779051</v>
      </c>
      <c r="W46" s="2">
        <f t="shared" si="19"/>
        <v>-4.9516736381272075E-3</v>
      </c>
      <c r="X46" s="2">
        <f t="shared" si="20"/>
        <v>0.10409774591873799</v>
      </c>
      <c r="Z46">
        <v>223245.46944366605</v>
      </c>
      <c r="AA46" s="122">
        <v>1105.4387058755383</v>
      </c>
      <c r="AB46" s="122"/>
    </row>
    <row r="47" spans="1:28" x14ac:dyDescent="0.2">
      <c r="A47" s="111"/>
      <c r="B47" s="112">
        <f t="shared" si="17"/>
        <v>56</v>
      </c>
      <c r="C47" s="112">
        <f t="shared" si="18"/>
        <v>55</v>
      </c>
      <c r="D47" s="103" t="s">
        <v>105</v>
      </c>
      <c r="E47" s="104">
        <v>230763.71671241647</v>
      </c>
      <c r="F47" s="104">
        <v>257056.7016331382</v>
      </c>
      <c r="G47" s="104">
        <v>260580.90448852954</v>
      </c>
      <c r="H47" s="105">
        <f t="shared" si="2"/>
        <v>1.3709826793082192E-2</v>
      </c>
      <c r="I47" s="105">
        <f t="shared" si="3"/>
        <v>0.12921090109357181</v>
      </c>
      <c r="J47" s="101"/>
      <c r="K47" s="1"/>
      <c r="L47" s="1"/>
      <c r="M47" s="1">
        <f t="shared" si="6"/>
        <v>1</v>
      </c>
      <c r="N47" s="1"/>
      <c r="Q47" s="3"/>
      <c r="R47" s="56"/>
      <c r="S47" s="103" t="s">
        <v>105</v>
      </c>
      <c r="T47" s="104">
        <v>230763.71671241647</v>
      </c>
      <c r="U47" s="104">
        <v>257056.7016331382</v>
      </c>
      <c r="V47" s="104">
        <v>260580.90448852954</v>
      </c>
      <c r="W47" s="105">
        <f t="shared" si="19"/>
        <v>1.3709826793082192E-2</v>
      </c>
      <c r="X47" s="105">
        <f t="shared" si="20"/>
        <v>0.12921090109357181</v>
      </c>
      <c r="Z47">
        <v>260580.90448852954</v>
      </c>
      <c r="AA47" s="122">
        <v>0</v>
      </c>
      <c r="AB47" s="122"/>
    </row>
    <row r="48" spans="1:28" x14ac:dyDescent="0.2">
      <c r="A48" s="111"/>
      <c r="B48" s="115">
        <f t="shared" si="17"/>
        <v>31</v>
      </c>
      <c r="C48" s="115">
        <f t="shared" si="18"/>
        <v>33</v>
      </c>
      <c r="D48" s="3" t="s">
        <v>107</v>
      </c>
      <c r="E48" s="102">
        <v>303142.07762482023</v>
      </c>
      <c r="F48" s="102">
        <v>318176.57533231698</v>
      </c>
      <c r="G48" s="102">
        <v>326111.94634919346</v>
      </c>
      <c r="H48" s="2">
        <f t="shared" si="2"/>
        <v>2.4940148433581166E-2</v>
      </c>
      <c r="I48" s="2">
        <f t="shared" si="3"/>
        <v>7.5772617593528491E-2</v>
      </c>
      <c r="J48" s="101"/>
      <c r="K48" s="1"/>
      <c r="L48" s="1"/>
      <c r="M48" s="1">
        <f t="shared" si="6"/>
        <v>-2</v>
      </c>
      <c r="N48" s="1"/>
      <c r="Q48" s="3"/>
      <c r="R48" s="56"/>
      <c r="S48" s="3" t="s">
        <v>107</v>
      </c>
      <c r="T48" s="102">
        <v>303142.07762482023</v>
      </c>
      <c r="U48" s="102">
        <v>318176.57533231698</v>
      </c>
      <c r="V48" s="102">
        <v>326111.94634919346</v>
      </c>
      <c r="W48" s="2">
        <f t="shared" si="19"/>
        <v>2.4940148433581166E-2</v>
      </c>
      <c r="X48" s="2">
        <f t="shared" si="20"/>
        <v>7.5772617593528491E-2</v>
      </c>
      <c r="Z48">
        <v>344318.85841208813</v>
      </c>
      <c r="AA48" s="122">
        <v>18206.912062894669</v>
      </c>
      <c r="AB48" s="122"/>
    </row>
    <row r="49" spans="1:28" x14ac:dyDescent="0.2">
      <c r="A49" s="111"/>
      <c r="B49" s="115">
        <f t="shared" si="17"/>
        <v>62</v>
      </c>
      <c r="C49" s="115">
        <f t="shared" si="18"/>
        <v>61</v>
      </c>
      <c r="D49" s="3" t="s">
        <v>108</v>
      </c>
      <c r="E49" s="102">
        <v>215494.10825780881</v>
      </c>
      <c r="F49" s="102">
        <v>240348.49055632018</v>
      </c>
      <c r="G49" s="102">
        <v>241450.72120819977</v>
      </c>
      <c r="H49" s="2">
        <f t="shared" si="2"/>
        <v>4.5859686879177186E-3</v>
      </c>
      <c r="I49" s="2">
        <f t="shared" si="3"/>
        <v>0.12045161308696883</v>
      </c>
      <c r="J49" s="101"/>
      <c r="K49" s="1"/>
      <c r="L49" s="1"/>
      <c r="M49" s="1">
        <f t="shared" si="6"/>
        <v>1</v>
      </c>
      <c r="N49" s="1"/>
      <c r="Q49" s="3"/>
      <c r="R49" s="56"/>
      <c r="S49" s="3" t="s">
        <v>108</v>
      </c>
      <c r="T49" s="102">
        <v>215494.10825780881</v>
      </c>
      <c r="U49" s="102">
        <v>240348.49055632018</v>
      </c>
      <c r="V49" s="102">
        <v>241450.72120819977</v>
      </c>
      <c r="W49" s="2">
        <f t="shared" si="19"/>
        <v>4.5859686879177186E-3</v>
      </c>
      <c r="X49" s="2">
        <f t="shared" si="20"/>
        <v>0.12045161308696883</v>
      </c>
      <c r="Z49">
        <v>244889.79171660441</v>
      </c>
      <c r="AA49" s="122">
        <v>3439.0705084046349</v>
      </c>
      <c r="AB49" s="122"/>
    </row>
    <row r="50" spans="1:28" x14ac:dyDescent="0.2">
      <c r="A50" s="111"/>
      <c r="B50" s="115">
        <f t="shared" si="17"/>
        <v>39</v>
      </c>
      <c r="C50" s="115">
        <f t="shared" si="18"/>
        <v>41</v>
      </c>
      <c r="D50" s="3" t="s">
        <v>109</v>
      </c>
      <c r="E50" s="102">
        <v>277495.3283817058</v>
      </c>
      <c r="F50" s="102">
        <v>307464.77368700039</v>
      </c>
      <c r="G50" s="102">
        <v>306656.26611592318</v>
      </c>
      <c r="H50" s="2">
        <f t="shared" si="2"/>
        <v>-2.6295941527931799E-3</v>
      </c>
      <c r="I50" s="2">
        <f t="shared" si="3"/>
        <v>0.1050862293944832</v>
      </c>
      <c r="J50" s="101"/>
      <c r="K50" s="1"/>
      <c r="L50" s="1"/>
      <c r="M50" s="1">
        <f t="shared" si="6"/>
        <v>-2</v>
      </c>
      <c r="N50" s="1"/>
      <c r="Q50" s="3"/>
      <c r="R50" s="56"/>
      <c r="S50" s="3" t="s">
        <v>109</v>
      </c>
      <c r="T50" s="102">
        <v>277495.3283817058</v>
      </c>
      <c r="U50" s="102">
        <v>307464.77368700039</v>
      </c>
      <c r="V50" s="102">
        <v>306656.26611592318</v>
      </c>
      <c r="W50" s="2">
        <f t="shared" si="19"/>
        <v>-2.6295941527931799E-3</v>
      </c>
      <c r="X50" s="2">
        <f t="shared" si="20"/>
        <v>0.1050862293944832</v>
      </c>
      <c r="Z50">
        <v>307759.56654214748</v>
      </c>
      <c r="AA50" s="122">
        <v>1103.3004262243048</v>
      </c>
      <c r="AB50" s="122"/>
    </row>
    <row r="51" spans="1:28" x14ac:dyDescent="0.2">
      <c r="A51" s="111"/>
      <c r="B51" s="118"/>
      <c r="C51" s="119"/>
      <c r="D51" s="142" t="s">
        <v>8</v>
      </c>
      <c r="E51" s="143"/>
      <c r="F51" s="143"/>
      <c r="G51" s="143"/>
      <c r="H51" s="144"/>
      <c r="I51" s="144"/>
      <c r="J51" s="1">
        <f>COUNTIF(I43:I50,"&lt;0")</f>
        <v>0</v>
      </c>
      <c r="K51" s="1">
        <f>COUNTIF(AA43:AA50,"=0")</f>
        <v>1</v>
      </c>
      <c r="L51" s="1"/>
      <c r="M51" s="1">
        <f t="shared" si="6"/>
        <v>0</v>
      </c>
      <c r="N51" s="1"/>
      <c r="Q51" s="3"/>
      <c r="R51" s="56"/>
      <c r="S51" s="142" t="s">
        <v>8</v>
      </c>
      <c r="T51" s="143">
        <v>236631.21744766401</v>
      </c>
      <c r="U51" s="143">
        <v>261814.31206072934</v>
      </c>
      <c r="V51" s="143">
        <v>263784.47633798677</v>
      </c>
      <c r="W51" s="144">
        <f t="shared" si="19"/>
        <v>7.5250442260026418E-3</v>
      </c>
      <c r="X51" s="144">
        <f t="shared" si="20"/>
        <v>0.11474926758692883</v>
      </c>
      <c r="Z51">
        <v>267604.20055260713</v>
      </c>
      <c r="AA51" s="122">
        <v>3819.7242146203644</v>
      </c>
      <c r="AB51" s="122"/>
    </row>
    <row r="52" spans="1:28" x14ac:dyDescent="0.2">
      <c r="A52" s="111"/>
      <c r="B52" s="115">
        <f t="shared" ref="B52:B62" si="21">RANK(E52,E$4:E$121)</f>
        <v>34</v>
      </c>
      <c r="C52" s="115">
        <f t="shared" ref="C52:C62" si="22">RANK(G52,G$4:G$121)</f>
        <v>30</v>
      </c>
      <c r="D52" s="3" t="s">
        <v>172</v>
      </c>
      <c r="E52" s="102">
        <v>299108.87560604775</v>
      </c>
      <c r="F52" s="102">
        <v>326331.23977874807</v>
      </c>
      <c r="G52" s="102">
        <v>329894.26157450181</v>
      </c>
      <c r="H52" s="2">
        <f>+G52/F52*1-1</f>
        <v>1.091842079896943E-2</v>
      </c>
      <c r="I52" s="2">
        <f t="shared" si="3"/>
        <v>0.10292367923244461</v>
      </c>
      <c r="J52" s="101"/>
      <c r="K52" s="1"/>
      <c r="L52" s="1"/>
      <c r="M52" s="1">
        <f t="shared" si="6"/>
        <v>4</v>
      </c>
      <c r="N52" s="1"/>
      <c r="Q52" s="3"/>
      <c r="R52" s="56"/>
      <c r="S52" s="3" t="s">
        <v>172</v>
      </c>
      <c r="T52" s="102">
        <v>299108.87560604775</v>
      </c>
      <c r="U52" s="102">
        <v>326331.23977874807</v>
      </c>
      <c r="V52" s="102">
        <v>329894.26157450181</v>
      </c>
      <c r="W52" s="2">
        <f>+V52/U52*1-1</f>
        <v>1.091842079896943E-2</v>
      </c>
      <c r="X52" s="2">
        <f t="shared" ref="X52:X64" si="23">+V52/T52*1-1</f>
        <v>0.10292367923244461</v>
      </c>
      <c r="Z52">
        <v>350295.24456486461</v>
      </c>
      <c r="AA52" s="122">
        <v>20400.982990362798</v>
      </c>
      <c r="AB52" s="122"/>
    </row>
    <row r="53" spans="1:28" x14ac:dyDescent="0.2">
      <c r="A53" s="111"/>
      <c r="B53" s="115">
        <f t="shared" si="21"/>
        <v>18</v>
      </c>
      <c r="C53" s="115">
        <f t="shared" si="22"/>
        <v>22</v>
      </c>
      <c r="D53" s="3" t="s">
        <v>173</v>
      </c>
      <c r="E53" s="102">
        <v>338229.07462013135</v>
      </c>
      <c r="F53" s="102">
        <v>355878.7860870217</v>
      </c>
      <c r="G53" s="102">
        <v>354802.26815112313</v>
      </c>
      <c r="H53" s="2">
        <f t="shared" ref="H53:H116" si="24">+G53/F53*1-1</f>
        <v>-3.0249567492773854E-3</v>
      </c>
      <c r="I53" s="2">
        <f t="shared" si="3"/>
        <v>4.8999907975401991E-2</v>
      </c>
      <c r="J53" s="101"/>
      <c r="K53" s="1"/>
      <c r="L53" s="1"/>
      <c r="M53" s="1">
        <f t="shared" si="6"/>
        <v>-4</v>
      </c>
      <c r="N53" s="1"/>
      <c r="Q53" s="3"/>
      <c r="R53" s="56"/>
      <c r="S53" s="3" t="s">
        <v>173</v>
      </c>
      <c r="T53" s="102">
        <v>338229.07462013135</v>
      </c>
      <c r="U53" s="102">
        <v>355878.7860870217</v>
      </c>
      <c r="V53" s="102">
        <v>354802.26815112313</v>
      </c>
      <c r="W53" s="2">
        <f t="shared" ref="W53" si="25">+V53/U53*1-1</f>
        <v>-3.0249567492773854E-3</v>
      </c>
      <c r="X53" s="2">
        <f t="shared" ref="X53" si="26">+V53/T53*1-1</f>
        <v>4.8999907975401991E-2</v>
      </c>
      <c r="Z53">
        <v>364340.27233459096</v>
      </c>
      <c r="AA53" s="122">
        <v>9538.0041834678268</v>
      </c>
      <c r="AB53" s="122"/>
    </row>
    <row r="54" spans="1:28" x14ac:dyDescent="0.2">
      <c r="A54" s="111"/>
      <c r="B54" s="115">
        <f t="shared" si="21"/>
        <v>51</v>
      </c>
      <c r="C54" s="115">
        <f t="shared" si="22"/>
        <v>54</v>
      </c>
      <c r="D54" s="103" t="s">
        <v>51</v>
      </c>
      <c r="E54" s="104">
        <v>248905.64613039672</v>
      </c>
      <c r="F54" s="104">
        <v>264870.69906567904</v>
      </c>
      <c r="G54" s="104">
        <v>266368.15335424163</v>
      </c>
      <c r="H54" s="105">
        <f t="shared" si="24"/>
        <v>5.6535294158424065E-3</v>
      </c>
      <c r="I54" s="105">
        <f t="shared" si="3"/>
        <v>7.0157135827672912E-2</v>
      </c>
      <c r="J54" s="101"/>
      <c r="K54" s="1"/>
      <c r="L54" s="1"/>
      <c r="M54" s="1">
        <f t="shared" si="6"/>
        <v>-3</v>
      </c>
      <c r="N54" s="1"/>
      <c r="Q54" s="3"/>
      <c r="R54" s="56"/>
      <c r="S54" s="103" t="s">
        <v>51</v>
      </c>
      <c r="T54" s="104">
        <v>248905.64613039672</v>
      </c>
      <c r="U54" s="104">
        <v>264870.69906567904</v>
      </c>
      <c r="V54" s="104">
        <v>266368.15335424163</v>
      </c>
      <c r="W54" s="105">
        <f t="shared" ref="W54:W64" si="27">+V54/U54*1-1</f>
        <v>5.6535294158424065E-3</v>
      </c>
      <c r="X54" s="105">
        <f t="shared" si="23"/>
        <v>7.0157135827672912E-2</v>
      </c>
      <c r="Z54">
        <v>266368.15335424163</v>
      </c>
      <c r="AA54" s="122">
        <v>0</v>
      </c>
      <c r="AB54" s="122"/>
    </row>
    <row r="55" spans="1:28" x14ac:dyDescent="0.2">
      <c r="A55" s="111"/>
      <c r="B55" s="112">
        <f t="shared" si="21"/>
        <v>59</v>
      </c>
      <c r="C55" s="112">
        <f t="shared" si="22"/>
        <v>70</v>
      </c>
      <c r="D55" s="3" t="s">
        <v>174</v>
      </c>
      <c r="E55" s="102">
        <v>221741.26413071877</v>
      </c>
      <c r="F55" s="102">
        <v>233070.69128962685</v>
      </c>
      <c r="G55" s="102">
        <v>229067.48373559132</v>
      </c>
      <c r="H55" s="2">
        <f t="shared" si="24"/>
        <v>-1.71759371883482E-2</v>
      </c>
      <c r="I55" s="2">
        <f t="shared" si="3"/>
        <v>3.3039495980115241E-2</v>
      </c>
      <c r="J55" s="101"/>
      <c r="K55" s="1"/>
      <c r="L55" s="1"/>
      <c r="M55" s="1">
        <f t="shared" si="6"/>
        <v>-11</v>
      </c>
      <c r="N55" s="1"/>
      <c r="Q55" s="3"/>
      <c r="R55" s="56"/>
      <c r="S55" s="3" t="s">
        <v>174</v>
      </c>
      <c r="T55" s="102">
        <v>221741.26413071877</v>
      </c>
      <c r="U55" s="102">
        <v>233070.69128962685</v>
      </c>
      <c r="V55" s="102">
        <v>229067.48373559132</v>
      </c>
      <c r="W55" s="2">
        <f t="shared" si="27"/>
        <v>-1.71759371883482E-2</v>
      </c>
      <c r="X55" s="2">
        <f t="shared" si="23"/>
        <v>3.3039495980115241E-2</v>
      </c>
      <c r="Z55">
        <v>239216.73143264322</v>
      </c>
      <c r="AA55" s="122">
        <v>10149.247697051906</v>
      </c>
      <c r="AB55" s="122"/>
    </row>
    <row r="56" spans="1:28" x14ac:dyDescent="0.2">
      <c r="A56" s="111"/>
      <c r="B56" s="115">
        <f t="shared" si="21"/>
        <v>19</v>
      </c>
      <c r="C56" s="115">
        <f t="shared" si="22"/>
        <v>20</v>
      </c>
      <c r="D56" s="3" t="s">
        <v>59</v>
      </c>
      <c r="E56" s="102">
        <v>335855.43136804085</v>
      </c>
      <c r="F56" s="102">
        <v>360898.58915648918</v>
      </c>
      <c r="G56" s="102">
        <v>360503.23894948262</v>
      </c>
      <c r="H56" s="2">
        <f t="shared" si="24"/>
        <v>-1.0954606609313577E-3</v>
      </c>
      <c r="I56" s="2">
        <f t="shared" si="3"/>
        <v>7.3388146444569369E-2</v>
      </c>
      <c r="J56" s="101"/>
      <c r="K56" s="1"/>
      <c r="L56" s="1"/>
      <c r="M56" s="1">
        <f t="shared" si="6"/>
        <v>-1</v>
      </c>
      <c r="N56" s="1"/>
      <c r="Q56" s="3"/>
      <c r="R56" s="56"/>
      <c r="S56" s="3" t="s">
        <v>59</v>
      </c>
      <c r="T56" s="102">
        <v>335855.43136804085</v>
      </c>
      <c r="U56" s="102">
        <v>360898.58915648918</v>
      </c>
      <c r="V56" s="102">
        <v>360503.23894948262</v>
      </c>
      <c r="W56" s="2">
        <f t="shared" si="27"/>
        <v>-1.0954606609313577E-3</v>
      </c>
      <c r="X56" s="2">
        <f t="shared" si="23"/>
        <v>7.3388146444569369E-2</v>
      </c>
      <c r="Z56">
        <v>369707.41731760954</v>
      </c>
      <c r="AA56" s="122">
        <v>9204.1783681269153</v>
      </c>
      <c r="AB56" s="122"/>
    </row>
    <row r="57" spans="1:28" x14ac:dyDescent="0.2">
      <c r="A57" s="111"/>
      <c r="B57" s="112">
        <f t="shared" si="21"/>
        <v>28</v>
      </c>
      <c r="C57" s="112">
        <f t="shared" si="22"/>
        <v>34</v>
      </c>
      <c r="D57" s="103" t="s">
        <v>61</v>
      </c>
      <c r="E57" s="104">
        <v>309607.50952534593</v>
      </c>
      <c r="F57" s="104">
        <v>323564.06180110981</v>
      </c>
      <c r="G57" s="104">
        <v>326001.54731700831</v>
      </c>
      <c r="H57" s="105">
        <f t="shared" si="24"/>
        <v>7.5332393292701916E-3</v>
      </c>
      <c r="I57" s="105">
        <f t="shared" si="3"/>
        <v>5.2951034090858551E-2</v>
      </c>
      <c r="J57" s="101"/>
      <c r="K57" s="1"/>
      <c r="M57" s="1">
        <f t="shared" si="6"/>
        <v>-6</v>
      </c>
      <c r="N57" s="1"/>
      <c r="Q57" s="3"/>
      <c r="R57" s="56"/>
      <c r="S57" s="103" t="s">
        <v>61</v>
      </c>
      <c r="T57" s="104">
        <v>309607.50952534593</v>
      </c>
      <c r="U57" s="104">
        <v>323564.06180110981</v>
      </c>
      <c r="V57" s="104">
        <v>326001.54731700831</v>
      </c>
      <c r="W57" s="105">
        <f t="shared" si="27"/>
        <v>7.5332393292701916E-3</v>
      </c>
      <c r="X57" s="105">
        <f t="shared" si="23"/>
        <v>5.2951034090858551E-2</v>
      </c>
      <c r="Z57">
        <v>326001.54731700831</v>
      </c>
      <c r="AA57" s="122">
        <v>0</v>
      </c>
      <c r="AB57" s="122"/>
    </row>
    <row r="58" spans="1:28" x14ac:dyDescent="0.2">
      <c r="A58" s="111"/>
      <c r="B58" s="112">
        <f t="shared" si="21"/>
        <v>16</v>
      </c>
      <c r="C58" s="112">
        <f t="shared" si="22"/>
        <v>18</v>
      </c>
      <c r="D58" s="3" t="s">
        <v>10</v>
      </c>
      <c r="E58" s="102">
        <v>351583.62647984148</v>
      </c>
      <c r="F58" s="102">
        <v>369325.76008282538</v>
      </c>
      <c r="G58" s="102">
        <v>369669.17942683282</v>
      </c>
      <c r="H58" s="2">
        <f t="shared" si="24"/>
        <v>9.2985483582408435E-4</v>
      </c>
      <c r="I58" s="2">
        <f t="shared" si="3"/>
        <v>5.1440259400215016E-2</v>
      </c>
      <c r="J58" s="101"/>
      <c r="K58" s="1"/>
      <c r="L58" s="1"/>
      <c r="M58" s="1">
        <f t="shared" si="6"/>
        <v>-2</v>
      </c>
      <c r="N58" s="1"/>
      <c r="Q58" s="3"/>
      <c r="R58" s="56"/>
      <c r="S58" s="3" t="s">
        <v>10</v>
      </c>
      <c r="T58" s="102">
        <v>351583.62647984148</v>
      </c>
      <c r="U58" s="102">
        <v>369325.76008282538</v>
      </c>
      <c r="V58" s="102">
        <v>369669.17942683282</v>
      </c>
      <c r="W58" s="2">
        <f t="shared" si="27"/>
        <v>9.2985483582408435E-4</v>
      </c>
      <c r="X58" s="2">
        <f t="shared" si="23"/>
        <v>5.1440259400215016E-2</v>
      </c>
      <c r="Z58">
        <v>374505.38795554102</v>
      </c>
      <c r="AA58" s="122">
        <v>4836.2085287082009</v>
      </c>
      <c r="AB58" s="122"/>
    </row>
    <row r="59" spans="1:28" x14ac:dyDescent="0.2">
      <c r="A59" s="111"/>
      <c r="B59" s="115">
        <f t="shared" si="21"/>
        <v>14</v>
      </c>
      <c r="C59" s="115">
        <f t="shared" si="22"/>
        <v>13</v>
      </c>
      <c r="D59" s="3" t="s">
        <v>46</v>
      </c>
      <c r="E59" s="102">
        <v>364719.01607014186</v>
      </c>
      <c r="F59" s="102">
        <v>401423.7335578652</v>
      </c>
      <c r="G59" s="102">
        <v>409695.49296373269</v>
      </c>
      <c r="H59" s="2">
        <f t="shared" si="24"/>
        <v>2.0606054685790243E-2</v>
      </c>
      <c r="I59" s="2">
        <f t="shared" si="3"/>
        <v>0.12331815702458759</v>
      </c>
      <c r="J59" s="101"/>
      <c r="K59" s="1"/>
      <c r="L59" s="1"/>
      <c r="M59" s="1">
        <f t="shared" si="6"/>
        <v>1</v>
      </c>
      <c r="N59" s="1"/>
      <c r="Q59" s="3"/>
      <c r="R59" s="56"/>
      <c r="S59" s="3" t="s">
        <v>46</v>
      </c>
      <c r="T59" s="102">
        <v>364719.01607014186</v>
      </c>
      <c r="U59" s="102">
        <v>401423.7335578652</v>
      </c>
      <c r="V59" s="102">
        <v>409695.49296373269</v>
      </c>
      <c r="W59" s="2">
        <f t="shared" si="27"/>
        <v>2.0606054685790243E-2</v>
      </c>
      <c r="X59" s="2">
        <f t="shared" si="23"/>
        <v>0.12331815702458759</v>
      </c>
      <c r="Z59">
        <v>413376.89587578992</v>
      </c>
      <c r="AA59" s="122">
        <v>3681.4029120572377</v>
      </c>
      <c r="AB59" s="122"/>
    </row>
    <row r="60" spans="1:28" x14ac:dyDescent="0.2">
      <c r="A60" s="111"/>
      <c r="B60" s="115">
        <f t="shared" si="21"/>
        <v>4</v>
      </c>
      <c r="C60" s="115">
        <f t="shared" si="22"/>
        <v>4</v>
      </c>
      <c r="D60" s="3" t="s">
        <v>48</v>
      </c>
      <c r="E60" s="102">
        <v>476110.94604622055</v>
      </c>
      <c r="F60" s="102">
        <v>506033.25587675441</v>
      </c>
      <c r="G60" s="102">
        <v>505594.15972820739</v>
      </c>
      <c r="H60" s="2">
        <f t="shared" si="24"/>
        <v>-8.6772192034345608E-4</v>
      </c>
      <c r="I60" s="2">
        <f t="shared" si="3"/>
        <v>6.1925091046162617E-2</v>
      </c>
      <c r="J60" s="101"/>
      <c r="K60" s="1"/>
      <c r="L60" s="1"/>
      <c r="M60" s="1">
        <f t="shared" si="6"/>
        <v>0</v>
      </c>
      <c r="N60" s="1"/>
      <c r="Q60" s="3"/>
      <c r="R60" s="56"/>
      <c r="S60" s="3" t="s">
        <v>48</v>
      </c>
      <c r="T60" s="102">
        <v>476110.94604622055</v>
      </c>
      <c r="U60" s="102">
        <v>506033.25587675441</v>
      </c>
      <c r="V60" s="102">
        <v>505594.15972820739</v>
      </c>
      <c r="W60" s="2">
        <f t="shared" si="27"/>
        <v>-8.6772192034345608E-4</v>
      </c>
      <c r="X60" s="2">
        <f t="shared" si="23"/>
        <v>6.1925091046162617E-2</v>
      </c>
      <c r="Z60">
        <v>506033.25587675441</v>
      </c>
      <c r="AA60" s="122">
        <v>439.09614854701795</v>
      </c>
      <c r="AB60" s="122"/>
    </row>
    <row r="61" spans="1:28" x14ac:dyDescent="0.2">
      <c r="A61" s="111"/>
      <c r="B61" s="115">
        <f t="shared" si="21"/>
        <v>46</v>
      </c>
      <c r="C61" s="115">
        <f t="shared" si="22"/>
        <v>45</v>
      </c>
      <c r="D61" s="103" t="s">
        <v>12</v>
      </c>
      <c r="E61" s="104">
        <v>260773.59481753557</v>
      </c>
      <c r="F61" s="104">
        <v>291869.7117429403</v>
      </c>
      <c r="G61" s="104">
        <v>295029.76541611692</v>
      </c>
      <c r="H61" s="105">
        <f t="shared" si="24"/>
        <v>1.0826932518300358E-2</v>
      </c>
      <c r="I61" s="105">
        <f t="shared" si="3"/>
        <v>0.13136364754472374</v>
      </c>
      <c r="J61" s="101"/>
      <c r="K61" s="1"/>
      <c r="L61" s="1"/>
      <c r="M61" s="1">
        <f t="shared" si="6"/>
        <v>1</v>
      </c>
      <c r="N61" s="1"/>
      <c r="Q61" s="3"/>
      <c r="R61" s="56"/>
      <c r="S61" s="103" t="s">
        <v>12</v>
      </c>
      <c r="T61" s="104">
        <v>260773.59481753557</v>
      </c>
      <c r="U61" s="104">
        <v>291869.7117429403</v>
      </c>
      <c r="V61" s="104">
        <v>295029.76541611692</v>
      </c>
      <c r="W61" s="105">
        <f t="shared" si="27"/>
        <v>1.0826932518300358E-2</v>
      </c>
      <c r="X61" s="105">
        <f t="shared" si="23"/>
        <v>0.13136364754472374</v>
      </c>
      <c r="Y61" s="124"/>
      <c r="Z61">
        <v>295029.76541611692</v>
      </c>
      <c r="AA61" s="122">
        <v>0</v>
      </c>
      <c r="AB61" s="122"/>
    </row>
    <row r="62" spans="1:28" x14ac:dyDescent="0.2">
      <c r="A62" s="111"/>
      <c r="B62" s="115">
        <f t="shared" si="21"/>
        <v>37</v>
      </c>
      <c r="C62" s="115">
        <f t="shared" si="22"/>
        <v>39</v>
      </c>
      <c r="D62" s="3" t="s">
        <v>13</v>
      </c>
      <c r="E62" s="102">
        <v>285910.81069663126</v>
      </c>
      <c r="F62" s="102">
        <v>311590.24802406551</v>
      </c>
      <c r="G62" s="102">
        <v>314618.28778116801</v>
      </c>
      <c r="H62" s="2">
        <f t="shared" si="24"/>
        <v>9.7180183792806574E-3</v>
      </c>
      <c r="I62" s="2">
        <f t="shared" si="3"/>
        <v>0.10040710602928948</v>
      </c>
      <c r="J62" s="101"/>
      <c r="K62" s="1"/>
      <c r="L62" s="1"/>
      <c r="M62" s="1">
        <f t="shared" si="6"/>
        <v>-2</v>
      </c>
      <c r="N62" s="1"/>
      <c r="Q62" s="3"/>
      <c r="R62" s="56"/>
      <c r="S62" s="3" t="s">
        <v>13</v>
      </c>
      <c r="T62" s="102">
        <v>285910.81069663126</v>
      </c>
      <c r="U62" s="102">
        <v>311590.24802406551</v>
      </c>
      <c r="V62" s="102">
        <v>314618.28778116801</v>
      </c>
      <c r="W62" s="2">
        <f t="shared" si="27"/>
        <v>9.7180183792806574E-3</v>
      </c>
      <c r="X62" s="2">
        <f t="shared" si="23"/>
        <v>0.10040710602928948</v>
      </c>
      <c r="Z62">
        <v>316576.17685409909</v>
      </c>
      <c r="AA62" s="122">
        <v>1957.8890729310806</v>
      </c>
      <c r="AB62" s="122"/>
    </row>
    <row r="63" spans="1:28" x14ac:dyDescent="0.2">
      <c r="A63" s="111"/>
      <c r="B63" s="118"/>
      <c r="C63" s="119"/>
      <c r="D63" s="158" t="s">
        <v>157</v>
      </c>
      <c r="E63" s="159"/>
      <c r="F63" s="159"/>
      <c r="G63" s="159"/>
      <c r="H63" s="160"/>
      <c r="I63" s="160"/>
      <c r="J63" s="1">
        <f>COUNTIF(I52:I62,"&lt;0")</f>
        <v>0</v>
      </c>
      <c r="K63" s="1">
        <f>COUNTIF(AA52:AA62,"=0")</f>
        <v>3</v>
      </c>
      <c r="L63" s="1"/>
      <c r="M63" s="1">
        <f t="shared" si="6"/>
        <v>0</v>
      </c>
      <c r="N63" s="1"/>
      <c r="Q63" s="123"/>
      <c r="R63" s="56"/>
      <c r="S63" s="158" t="s">
        <v>157</v>
      </c>
      <c r="T63" s="159">
        <v>342195.72946821619</v>
      </c>
      <c r="U63" s="159">
        <v>370003.04790757649</v>
      </c>
      <c r="V63" s="159">
        <v>372906.46135466505</v>
      </c>
      <c r="W63" s="160">
        <f t="shared" si="27"/>
        <v>7.8469987301668098E-3</v>
      </c>
      <c r="X63" s="160">
        <f t="shared" si="23"/>
        <v>8.9746099211040375E-2</v>
      </c>
      <c r="Z63">
        <v>372906.46135466505</v>
      </c>
      <c r="AA63" s="122">
        <v>0</v>
      </c>
      <c r="AB63" s="122"/>
    </row>
    <row r="64" spans="1:28" x14ac:dyDescent="0.2">
      <c r="A64" s="111"/>
      <c r="B64" s="115"/>
      <c r="C64" s="119"/>
      <c r="D64" s="142" t="s">
        <v>23</v>
      </c>
      <c r="E64" s="143"/>
      <c r="F64" s="143"/>
      <c r="G64" s="143"/>
      <c r="H64" s="144"/>
      <c r="I64" s="144"/>
      <c r="J64" s="101"/>
      <c r="K64" s="1"/>
      <c r="L64" s="1"/>
      <c r="M64" s="1">
        <f t="shared" si="6"/>
        <v>0</v>
      </c>
      <c r="Q64" s="123"/>
      <c r="R64" s="56"/>
      <c r="S64" s="142" t="s">
        <v>23</v>
      </c>
      <c r="T64" s="143">
        <v>631663.88078885351</v>
      </c>
      <c r="U64" s="143">
        <v>625826.06915760692</v>
      </c>
      <c r="V64" s="143">
        <v>629000.3679985964</v>
      </c>
      <c r="W64" s="144">
        <f t="shared" si="27"/>
        <v>5.0721741989148139E-3</v>
      </c>
      <c r="X64" s="144">
        <f t="shared" si="23"/>
        <v>-4.2166615367191795E-3</v>
      </c>
      <c r="Z64">
        <v>650034.85820414557</v>
      </c>
      <c r="AA64" s="122">
        <v>21034.490205549169</v>
      </c>
      <c r="AB64" s="122"/>
    </row>
    <row r="65" spans="1:28" x14ac:dyDescent="0.2">
      <c r="A65" s="111"/>
      <c r="B65" s="115">
        <f t="shared" ref="B65:B83" si="28">RANK(E65,E$4:E$121)</f>
        <v>7</v>
      </c>
      <c r="C65" s="115">
        <f t="shared" ref="C65:C83" si="29">RANK(G65,G$4:G$121)</f>
        <v>15</v>
      </c>
      <c r="D65" s="3" t="s">
        <v>42</v>
      </c>
      <c r="E65" s="102">
        <v>412489.53154501622</v>
      </c>
      <c r="F65" s="102">
        <v>400489.38107867568</v>
      </c>
      <c r="G65" s="102">
        <v>394871.29142051301</v>
      </c>
      <c r="H65" s="2">
        <f t="shared" si="24"/>
        <v>-1.4028061475764853E-2</v>
      </c>
      <c r="I65" s="2">
        <f t="shared" si="3"/>
        <v>-4.27119690977672E-2</v>
      </c>
      <c r="J65" s="101"/>
      <c r="K65" s="1"/>
      <c r="L65" s="1"/>
      <c r="M65" s="1">
        <f t="shared" si="6"/>
        <v>-8</v>
      </c>
      <c r="N65" s="1"/>
      <c r="Q65" s="3"/>
      <c r="R65" s="56"/>
      <c r="S65" s="3" t="s">
        <v>42</v>
      </c>
      <c r="T65" s="102">
        <v>412489.53154501622</v>
      </c>
      <c r="U65" s="102">
        <v>400489.38107867568</v>
      </c>
      <c r="V65" s="102">
        <v>394871.29142051301</v>
      </c>
      <c r="W65" s="2">
        <f t="shared" ref="W65:W123" si="30">+V65/U65*1-1</f>
        <v>-1.4028061475764853E-2</v>
      </c>
      <c r="X65" s="2">
        <f t="shared" ref="X65:X123" si="31">+V65/T65*1-1</f>
        <v>-4.27119690977672E-2</v>
      </c>
      <c r="Z65">
        <v>423108.66602382483</v>
      </c>
      <c r="AA65" s="122">
        <v>28237.374603311822</v>
      </c>
      <c r="AB65" s="122"/>
    </row>
    <row r="66" spans="1:28" x14ac:dyDescent="0.2">
      <c r="A66" s="111"/>
      <c r="B66" s="115">
        <f t="shared" si="28"/>
        <v>8</v>
      </c>
      <c r="C66" s="115">
        <f t="shared" si="29"/>
        <v>7</v>
      </c>
      <c r="D66" s="3" t="s">
        <v>43</v>
      </c>
      <c r="E66" s="102">
        <v>410769.61156008049</v>
      </c>
      <c r="F66" s="102">
        <v>471001.30175827979</v>
      </c>
      <c r="G66" s="102">
        <v>467703.67303569597</v>
      </c>
      <c r="H66" s="2">
        <f t="shared" si="24"/>
        <v>-7.0013155171196884E-3</v>
      </c>
      <c r="I66" s="2">
        <f t="shared" si="3"/>
        <v>0.13860339195828786</v>
      </c>
      <c r="J66" s="1"/>
      <c r="K66" s="1"/>
      <c r="L66" s="1"/>
      <c r="M66" s="1">
        <f t="shared" si="6"/>
        <v>1</v>
      </c>
      <c r="Q66" s="3"/>
      <c r="R66" s="56"/>
      <c r="S66" s="3" t="s">
        <v>43</v>
      </c>
      <c r="T66" s="102">
        <v>410769.61156008049</v>
      </c>
      <c r="U66" s="102">
        <v>471001.30175827979</v>
      </c>
      <c r="V66" s="102">
        <v>467703.67303569597</v>
      </c>
      <c r="W66" s="2">
        <f t="shared" si="30"/>
        <v>-7.0013155171196884E-3</v>
      </c>
      <c r="X66" s="2">
        <f t="shared" si="31"/>
        <v>0.13860339195828786</v>
      </c>
      <c r="Z66">
        <v>471847.35366964474</v>
      </c>
      <c r="AA66" s="122">
        <v>4143.6806339487666</v>
      </c>
      <c r="AB66" s="122"/>
    </row>
    <row r="67" spans="1:28" x14ac:dyDescent="0.2">
      <c r="A67" s="111"/>
      <c r="B67" s="112">
        <f t="shared" si="28"/>
        <v>50</v>
      </c>
      <c r="C67" s="112">
        <f t="shared" si="29"/>
        <v>48</v>
      </c>
      <c r="D67" s="3" t="s">
        <v>49</v>
      </c>
      <c r="E67" s="102">
        <v>251106.31788536871</v>
      </c>
      <c r="F67" s="102">
        <v>285376.76699985628</v>
      </c>
      <c r="G67" s="102">
        <v>289349.60248084069</v>
      </c>
      <c r="H67" s="2">
        <f t="shared" si="24"/>
        <v>1.3921369713276066E-2</v>
      </c>
      <c r="I67" s="2">
        <f t="shared" si="3"/>
        <v>0.15229917318500208</v>
      </c>
      <c r="J67" s="101"/>
      <c r="K67" s="1"/>
      <c r="L67" s="1"/>
      <c r="M67" s="1">
        <f t="shared" si="6"/>
        <v>2</v>
      </c>
      <c r="N67" s="1"/>
      <c r="Q67" s="3"/>
      <c r="R67" s="56"/>
      <c r="S67" s="3" t="s">
        <v>49</v>
      </c>
      <c r="T67" s="102">
        <v>251106.31788536871</v>
      </c>
      <c r="U67" s="102">
        <v>285376.76699985628</v>
      </c>
      <c r="V67" s="102">
        <v>289349.60248084069</v>
      </c>
      <c r="W67" s="2">
        <f t="shared" si="30"/>
        <v>1.3921369713276066E-2</v>
      </c>
      <c r="X67" s="2">
        <f t="shared" si="31"/>
        <v>0.15229917318500208</v>
      </c>
      <c r="Z67">
        <v>295810.99873836484</v>
      </c>
      <c r="AA67" s="122">
        <v>6461.3962575241458</v>
      </c>
      <c r="AB67" s="122"/>
    </row>
    <row r="68" spans="1:28" x14ac:dyDescent="0.2">
      <c r="A68" s="111"/>
      <c r="B68" s="115">
        <f t="shared" si="28"/>
        <v>42</v>
      </c>
      <c r="C68" s="115">
        <f t="shared" si="29"/>
        <v>46</v>
      </c>
      <c r="D68" s="3" t="s">
        <v>52</v>
      </c>
      <c r="E68" s="102">
        <v>273235.51009607338</v>
      </c>
      <c r="F68" s="102">
        <v>287661.31994478987</v>
      </c>
      <c r="G68" s="102">
        <v>292061.47100293776</v>
      </c>
      <c r="H68" s="2">
        <f t="shared" si="24"/>
        <v>1.5296290300664594E-2</v>
      </c>
      <c r="I68" s="2">
        <f t="shared" ref="I68:I121" si="32">+G68/E68*1-1</f>
        <v>6.8900125390894074E-2</v>
      </c>
      <c r="J68" s="101"/>
      <c r="K68" s="1"/>
      <c r="M68" s="1">
        <f t="shared" si="6"/>
        <v>-4</v>
      </c>
      <c r="N68" s="1"/>
      <c r="Q68" s="3"/>
      <c r="R68" s="56"/>
      <c r="S68" s="3" t="s">
        <v>52</v>
      </c>
      <c r="T68" s="102">
        <v>273235.51009607338</v>
      </c>
      <c r="U68" s="102">
        <v>287661.31994478987</v>
      </c>
      <c r="V68" s="102">
        <v>292061.47100293776</v>
      </c>
      <c r="W68" s="2">
        <f t="shared" si="30"/>
        <v>1.5296290300664594E-2</v>
      </c>
      <c r="X68" s="2">
        <f t="shared" si="31"/>
        <v>6.8900125390894074E-2</v>
      </c>
      <c r="Z68">
        <v>293269.177964398</v>
      </c>
      <c r="AA68" s="122">
        <v>1207.7069614602369</v>
      </c>
      <c r="AB68" s="122"/>
    </row>
    <row r="69" spans="1:28" x14ac:dyDescent="0.2">
      <c r="A69" s="111"/>
      <c r="B69" s="115">
        <f t="shared" si="28"/>
        <v>27</v>
      </c>
      <c r="C69" s="115">
        <f t="shared" si="29"/>
        <v>32</v>
      </c>
      <c r="D69" s="3" t="s">
        <v>53</v>
      </c>
      <c r="E69" s="102">
        <v>312126.5367914844</v>
      </c>
      <c r="F69" s="102">
        <v>326526.91322918166</v>
      </c>
      <c r="G69" s="102">
        <v>327021.89515432372</v>
      </c>
      <c r="H69" s="2">
        <f t="shared" si="24"/>
        <v>1.5158993182122771E-3</v>
      </c>
      <c r="I69" s="2">
        <f t="shared" si="32"/>
        <v>4.7722178690593475E-2</v>
      </c>
      <c r="J69" s="101"/>
      <c r="K69" s="1"/>
      <c r="L69" s="1"/>
      <c r="M69" s="1">
        <f t="shared" si="6"/>
        <v>-5</v>
      </c>
      <c r="N69" s="1"/>
      <c r="Q69" s="3"/>
      <c r="R69" s="56"/>
      <c r="S69" s="3" t="s">
        <v>53</v>
      </c>
      <c r="T69" s="102">
        <v>312126.5367914844</v>
      </c>
      <c r="U69" s="102">
        <v>326526.91322918166</v>
      </c>
      <c r="V69" s="102">
        <v>327021.89515432372</v>
      </c>
      <c r="W69" s="2">
        <f t="shared" si="30"/>
        <v>1.5158993182122771E-3</v>
      </c>
      <c r="X69" s="2">
        <f t="shared" si="31"/>
        <v>4.7722178690593475E-2</v>
      </c>
      <c r="Z69">
        <v>328652.37225872889</v>
      </c>
      <c r="AA69" s="122">
        <v>1630.477104405174</v>
      </c>
      <c r="AB69" s="122"/>
    </row>
    <row r="70" spans="1:28" x14ac:dyDescent="0.2">
      <c r="A70" s="111"/>
      <c r="B70" s="112">
        <f t="shared" si="28"/>
        <v>52</v>
      </c>
      <c r="C70" s="112">
        <f t="shared" si="29"/>
        <v>51</v>
      </c>
      <c r="D70" s="103" t="s">
        <v>55</v>
      </c>
      <c r="E70" s="104">
        <v>246629.31606099117</v>
      </c>
      <c r="F70" s="104">
        <v>264760.20881422999</v>
      </c>
      <c r="G70" s="104">
        <v>269750.84416265966</v>
      </c>
      <c r="H70" s="105">
        <f t="shared" si="24"/>
        <v>1.8849642741940009E-2</v>
      </c>
      <c r="I70" s="105">
        <f t="shared" si="32"/>
        <v>9.3750120508587775E-2</v>
      </c>
      <c r="J70" s="101"/>
      <c r="K70" s="1"/>
      <c r="L70" s="1"/>
      <c r="M70" s="1">
        <f t="shared" si="6"/>
        <v>1</v>
      </c>
      <c r="N70" s="1"/>
      <c r="Q70" s="3"/>
      <c r="R70" s="56"/>
      <c r="S70" s="103" t="s">
        <v>55</v>
      </c>
      <c r="T70" s="104">
        <v>246629.31606099117</v>
      </c>
      <c r="U70" s="104">
        <v>264760.20881422999</v>
      </c>
      <c r="V70" s="104">
        <v>269750.84416265966</v>
      </c>
      <c r="W70" s="105">
        <f t="shared" si="30"/>
        <v>1.8849642741940009E-2</v>
      </c>
      <c r="X70" s="105">
        <f t="shared" si="31"/>
        <v>9.3750120508587775E-2</v>
      </c>
      <c r="Z70">
        <v>269750.84416265966</v>
      </c>
      <c r="AA70" s="122">
        <v>0</v>
      </c>
      <c r="AB70" s="122"/>
    </row>
    <row r="71" spans="1:28" x14ac:dyDescent="0.2">
      <c r="A71" s="111"/>
      <c r="B71" s="115">
        <f t="shared" si="28"/>
        <v>22</v>
      </c>
      <c r="C71" s="115">
        <f t="shared" si="29"/>
        <v>25</v>
      </c>
      <c r="D71" s="3" t="s">
        <v>56</v>
      </c>
      <c r="E71" s="102">
        <v>332380.22219768766</v>
      </c>
      <c r="F71" s="102">
        <v>343149.46105112095</v>
      </c>
      <c r="G71" s="102">
        <v>341683.91428522929</v>
      </c>
      <c r="H71" s="2">
        <f t="shared" si="24"/>
        <v>-4.2708700791849186E-3</v>
      </c>
      <c r="I71" s="2">
        <f t="shared" si="32"/>
        <v>2.7991112184792222E-2</v>
      </c>
      <c r="J71" s="101"/>
      <c r="K71" s="1"/>
      <c r="L71" s="1"/>
      <c r="M71" s="1">
        <f t="shared" ref="M71:M121" si="33">+B71-C71</f>
        <v>-3</v>
      </c>
      <c r="N71" s="1"/>
      <c r="Q71" s="3"/>
      <c r="R71" s="56"/>
      <c r="S71" s="3" t="s">
        <v>56</v>
      </c>
      <c r="T71" s="102">
        <v>332380.22219768766</v>
      </c>
      <c r="U71" s="102">
        <v>343149.46105112095</v>
      </c>
      <c r="V71" s="102">
        <v>341683.91428522929</v>
      </c>
      <c r="W71" s="2">
        <f t="shared" si="30"/>
        <v>-4.2708700791849186E-3</v>
      </c>
      <c r="X71" s="2">
        <f t="shared" si="31"/>
        <v>2.7991112184792222E-2</v>
      </c>
      <c r="Z71">
        <v>363867.1430587084</v>
      </c>
      <c r="AA71" s="122">
        <v>22183.228773479117</v>
      </c>
      <c r="AB71" s="122"/>
    </row>
    <row r="72" spans="1:28" x14ac:dyDescent="0.2">
      <c r="A72" s="111"/>
      <c r="B72" s="112">
        <f t="shared" si="28"/>
        <v>20</v>
      </c>
      <c r="C72" s="112">
        <f t="shared" si="29"/>
        <v>31</v>
      </c>
      <c r="D72" s="3" t="s">
        <v>57</v>
      </c>
      <c r="E72" s="102">
        <v>334723.77607647952</v>
      </c>
      <c r="F72" s="102">
        <v>329119.8381777865</v>
      </c>
      <c r="G72" s="102">
        <v>329773.77982086973</v>
      </c>
      <c r="H72" s="2">
        <f t="shared" si="24"/>
        <v>1.9869408258823551E-3</v>
      </c>
      <c r="I72" s="2">
        <f t="shared" si="32"/>
        <v>-1.4788301905624968E-2</v>
      </c>
      <c r="J72" s="101"/>
      <c r="K72" s="1"/>
      <c r="L72" s="1"/>
      <c r="M72" s="1">
        <f t="shared" si="33"/>
        <v>-11</v>
      </c>
      <c r="N72" s="1"/>
      <c r="Q72" s="3"/>
      <c r="R72" s="56"/>
      <c r="S72" s="3" t="s">
        <v>57</v>
      </c>
      <c r="T72" s="102">
        <v>334723.77607647952</v>
      </c>
      <c r="U72" s="102">
        <v>329119.8381777865</v>
      </c>
      <c r="V72" s="102">
        <v>329773.77982086973</v>
      </c>
      <c r="W72" s="2">
        <f t="shared" si="30"/>
        <v>1.9869408258823551E-3</v>
      </c>
      <c r="X72" s="2">
        <f t="shared" si="31"/>
        <v>-1.4788301905624968E-2</v>
      </c>
      <c r="Z72">
        <v>348974.57277790381</v>
      </c>
      <c r="AA72" s="122">
        <v>19200.792957034078</v>
      </c>
      <c r="AB72" s="122"/>
    </row>
    <row r="73" spans="1:28" x14ac:dyDescent="0.2">
      <c r="A73" s="111"/>
      <c r="B73" s="115">
        <f t="shared" si="28"/>
        <v>58</v>
      </c>
      <c r="C73" s="115">
        <f t="shared" si="29"/>
        <v>68</v>
      </c>
      <c r="D73" s="3" t="s">
        <v>58</v>
      </c>
      <c r="E73" s="102">
        <v>222049.8446062385</v>
      </c>
      <c r="F73" s="102">
        <v>233750.83828697886</v>
      </c>
      <c r="G73" s="102">
        <v>233699.81576758539</v>
      </c>
      <c r="H73" s="2">
        <f t="shared" si="24"/>
        <v>-2.1827737503488098E-4</v>
      </c>
      <c r="I73" s="2">
        <f t="shared" si="32"/>
        <v>5.2465567728749329E-2</v>
      </c>
      <c r="J73" s="101"/>
      <c r="K73" s="1"/>
      <c r="L73" s="1"/>
      <c r="M73" s="1">
        <f t="shared" si="33"/>
        <v>-10</v>
      </c>
      <c r="N73" s="1"/>
      <c r="Q73" s="3"/>
      <c r="R73" s="56"/>
      <c r="S73" s="3" t="s">
        <v>58</v>
      </c>
      <c r="T73" s="102">
        <v>222049.8446062385</v>
      </c>
      <c r="U73" s="102">
        <v>233750.83828697886</v>
      </c>
      <c r="V73" s="102">
        <v>233699.81576758539</v>
      </c>
      <c r="W73" s="2">
        <f t="shared" si="30"/>
        <v>-2.1827737503488098E-4</v>
      </c>
      <c r="X73" s="2">
        <f t="shared" si="31"/>
        <v>5.2465567728749329E-2</v>
      </c>
      <c r="Z73">
        <v>245279.72421029687</v>
      </c>
      <c r="AA73" s="122">
        <v>11579.908442711487</v>
      </c>
      <c r="AB73" s="122"/>
    </row>
    <row r="74" spans="1:28" x14ac:dyDescent="0.2">
      <c r="A74" s="111"/>
      <c r="B74" s="112">
        <f t="shared" si="28"/>
        <v>11</v>
      </c>
      <c r="C74" s="112">
        <f t="shared" si="29"/>
        <v>10</v>
      </c>
      <c r="D74" s="3" t="s">
        <v>62</v>
      </c>
      <c r="E74" s="102">
        <v>387038.74501781818</v>
      </c>
      <c r="F74" s="102">
        <v>430123.01299914572</v>
      </c>
      <c r="G74" s="102">
        <v>429497.1754310758</v>
      </c>
      <c r="H74" s="2">
        <f t="shared" si="24"/>
        <v>-1.4550199574445699E-3</v>
      </c>
      <c r="I74" s="2">
        <f t="shared" si="32"/>
        <v>0.10970072366089068</v>
      </c>
      <c r="J74" s="101"/>
      <c r="K74" s="1"/>
      <c r="L74" s="1"/>
      <c r="M74" s="1">
        <f t="shared" si="33"/>
        <v>1</v>
      </c>
      <c r="N74" s="1"/>
      <c r="Q74" s="3"/>
      <c r="R74" s="56"/>
      <c r="S74" s="3" t="s">
        <v>62</v>
      </c>
      <c r="T74" s="102">
        <v>387038.74501781818</v>
      </c>
      <c r="U74" s="102">
        <v>430123.01299914572</v>
      </c>
      <c r="V74" s="102">
        <v>429497.1754310758</v>
      </c>
      <c r="W74" s="2">
        <f t="shared" si="30"/>
        <v>-1.4550199574445699E-3</v>
      </c>
      <c r="X74" s="2">
        <f t="shared" si="31"/>
        <v>0.10970072366089068</v>
      </c>
      <c r="Z74">
        <v>439962.26002875902</v>
      </c>
      <c r="AA74" s="122">
        <v>10465.084597683221</v>
      </c>
      <c r="AB74" s="122"/>
    </row>
    <row r="75" spans="1:28" x14ac:dyDescent="0.2">
      <c r="A75" s="111"/>
      <c r="B75" s="112">
        <f t="shared" si="28"/>
        <v>1</v>
      </c>
      <c r="C75" s="112">
        <f t="shared" si="29"/>
        <v>1</v>
      </c>
      <c r="D75" s="3" t="s">
        <v>64</v>
      </c>
      <c r="E75" s="102">
        <v>596157.2391680954</v>
      </c>
      <c r="F75" s="102">
        <v>616148.70441286638</v>
      </c>
      <c r="G75" s="102">
        <v>618881.51481335529</v>
      </c>
      <c r="H75" s="2">
        <f t="shared" si="24"/>
        <v>4.435309821990252E-3</v>
      </c>
      <c r="I75" s="2">
        <f t="shared" si="32"/>
        <v>3.8117922843594609E-2</v>
      </c>
      <c r="J75" s="101"/>
      <c r="K75" s="1"/>
      <c r="L75" s="1"/>
      <c r="M75" s="1">
        <f t="shared" si="33"/>
        <v>0</v>
      </c>
      <c r="N75" s="1"/>
      <c r="Q75" s="3"/>
      <c r="R75" s="56"/>
      <c r="S75" s="3" t="s">
        <v>64</v>
      </c>
      <c r="T75" s="102">
        <v>596157.2391680954</v>
      </c>
      <c r="U75" s="102">
        <v>616148.70441286638</v>
      </c>
      <c r="V75" s="102">
        <v>618881.51481335529</v>
      </c>
      <c r="W75" s="2">
        <f t="shared" si="30"/>
        <v>4.435309821990252E-3</v>
      </c>
      <c r="X75" s="2">
        <f t="shared" si="31"/>
        <v>3.8117922843594609E-2</v>
      </c>
      <c r="Z75">
        <v>667793.48938659823</v>
      </c>
      <c r="AA75" s="122">
        <v>48911.974573242944</v>
      </c>
      <c r="AB75" s="122"/>
    </row>
    <row r="76" spans="1:28" x14ac:dyDescent="0.2">
      <c r="A76" s="111"/>
      <c r="B76" s="112">
        <f t="shared" si="28"/>
        <v>5</v>
      </c>
      <c r="C76" s="112">
        <f t="shared" si="29"/>
        <v>5</v>
      </c>
      <c r="D76" s="3" t="s">
        <v>65</v>
      </c>
      <c r="E76" s="102">
        <v>467822.22555358155</v>
      </c>
      <c r="F76" s="102">
        <v>468049.93975159019</v>
      </c>
      <c r="G76" s="102">
        <v>485571.89988896158</v>
      </c>
      <c r="H76" s="2">
        <f t="shared" si="24"/>
        <v>3.7436091000611738E-2</v>
      </c>
      <c r="I76" s="2">
        <f t="shared" si="32"/>
        <v>3.7941066853710348E-2</v>
      </c>
      <c r="J76" s="101"/>
      <c r="K76" s="1"/>
      <c r="L76" s="1"/>
      <c r="M76" s="1">
        <f t="shared" si="33"/>
        <v>0</v>
      </c>
      <c r="N76" s="1"/>
      <c r="Q76" s="3"/>
      <c r="R76" s="56"/>
      <c r="S76" s="3" t="s">
        <v>65</v>
      </c>
      <c r="T76" s="102">
        <v>467822.22555358155</v>
      </c>
      <c r="U76" s="102">
        <v>468049.93975159019</v>
      </c>
      <c r="V76" s="102">
        <v>485571.89988896158</v>
      </c>
      <c r="W76" s="2">
        <f t="shared" si="30"/>
        <v>3.7436091000611738E-2</v>
      </c>
      <c r="X76" s="2">
        <f t="shared" si="31"/>
        <v>3.7941066853710348E-2</v>
      </c>
      <c r="Z76">
        <v>493943.01604166772</v>
      </c>
      <c r="AA76" s="122">
        <v>8371.1161527061486</v>
      </c>
      <c r="AB76" s="122"/>
    </row>
    <row r="77" spans="1:28" x14ac:dyDescent="0.2">
      <c r="A77" s="111"/>
      <c r="B77" s="112">
        <f t="shared" si="28"/>
        <v>3</v>
      </c>
      <c r="C77" s="112">
        <f t="shared" si="29"/>
        <v>3</v>
      </c>
      <c r="D77" s="3" t="s">
        <v>44</v>
      </c>
      <c r="E77" s="102">
        <v>486171.2060199969</v>
      </c>
      <c r="F77" s="102">
        <v>543662.93401922262</v>
      </c>
      <c r="G77" s="102">
        <v>543542.19536944712</v>
      </c>
      <c r="H77" s="2">
        <f t="shared" si="24"/>
        <v>-2.2208365187392776E-4</v>
      </c>
      <c r="I77" s="2">
        <f t="shared" si="32"/>
        <v>0.11800573262886838</v>
      </c>
      <c r="J77" s="101"/>
      <c r="K77" s="1"/>
      <c r="L77" s="1"/>
      <c r="M77" s="1">
        <f t="shared" si="33"/>
        <v>0</v>
      </c>
      <c r="N77" s="1"/>
      <c r="Q77" s="3"/>
      <c r="R77" s="56"/>
      <c r="S77" s="3" t="s">
        <v>44</v>
      </c>
      <c r="T77" s="102">
        <v>486171.2060199969</v>
      </c>
      <c r="U77" s="102">
        <v>543662.93401922262</v>
      </c>
      <c r="V77" s="102">
        <v>543542.19536944712</v>
      </c>
      <c r="W77" s="2">
        <f t="shared" si="30"/>
        <v>-2.2208365187392776E-4</v>
      </c>
      <c r="X77" s="2">
        <f t="shared" si="31"/>
        <v>0.11800573262886838</v>
      </c>
      <c r="Z77">
        <v>543662.93401922262</v>
      </c>
      <c r="AA77" s="122">
        <v>120.73864977550693</v>
      </c>
      <c r="AB77" s="122"/>
    </row>
    <row r="78" spans="1:28" x14ac:dyDescent="0.2">
      <c r="A78" s="111"/>
      <c r="B78" s="115">
        <f t="shared" si="28"/>
        <v>23</v>
      </c>
      <c r="C78" s="115">
        <f t="shared" si="29"/>
        <v>17</v>
      </c>
      <c r="D78" s="3" t="s">
        <v>45</v>
      </c>
      <c r="E78" s="102">
        <v>326926.32597641501</v>
      </c>
      <c r="F78" s="102">
        <v>372173.50850134762</v>
      </c>
      <c r="G78" s="102">
        <v>374882.68799561373</v>
      </c>
      <c r="H78" s="2">
        <f t="shared" si="24"/>
        <v>7.2793453386172935E-3</v>
      </c>
      <c r="I78" s="2">
        <f t="shared" si="32"/>
        <v>0.14668859069690932</v>
      </c>
      <c r="J78" s="101"/>
      <c r="K78" s="1"/>
      <c r="L78" s="1"/>
      <c r="M78" s="1">
        <f t="shared" si="33"/>
        <v>6</v>
      </c>
      <c r="N78" s="1"/>
      <c r="Q78" s="3"/>
      <c r="R78" s="56"/>
      <c r="S78" s="3" t="s">
        <v>45</v>
      </c>
      <c r="T78" s="102">
        <v>326926.32597641501</v>
      </c>
      <c r="U78" s="102">
        <v>372173.50850134762</v>
      </c>
      <c r="V78" s="102">
        <v>374882.68799561373</v>
      </c>
      <c r="W78" s="2">
        <f t="shared" si="30"/>
        <v>7.2793453386172935E-3</v>
      </c>
      <c r="X78" s="2">
        <f t="shared" si="31"/>
        <v>0.14668859069690932</v>
      </c>
      <c r="Z78">
        <v>381461.89766697708</v>
      </c>
      <c r="AA78" s="122">
        <v>6579.2096713633509</v>
      </c>
      <c r="AB78" s="122"/>
    </row>
    <row r="79" spans="1:28" x14ac:dyDescent="0.2">
      <c r="A79" s="111"/>
      <c r="B79" s="115">
        <f t="shared" si="28"/>
        <v>13</v>
      </c>
      <c r="C79" s="115">
        <f t="shared" si="29"/>
        <v>14</v>
      </c>
      <c r="D79" s="103" t="s">
        <v>47</v>
      </c>
      <c r="E79" s="104">
        <v>376924.45241615182</v>
      </c>
      <c r="F79" s="104">
        <v>403224.68002670741</v>
      </c>
      <c r="G79" s="104">
        <v>403842.025563184</v>
      </c>
      <c r="H79" s="105">
        <f t="shared" si="24"/>
        <v>1.5310212074213236E-3</v>
      </c>
      <c r="I79" s="105">
        <f t="shared" si="32"/>
        <v>7.1413708966042933E-2</v>
      </c>
      <c r="J79" s="101"/>
      <c r="K79" s="1"/>
      <c r="L79" s="1"/>
      <c r="M79" s="1">
        <f t="shared" si="33"/>
        <v>-1</v>
      </c>
      <c r="N79" s="1"/>
      <c r="Q79" s="3"/>
      <c r="R79" s="56"/>
      <c r="S79" s="103" t="s">
        <v>47</v>
      </c>
      <c r="T79" s="104">
        <v>376924.45241615182</v>
      </c>
      <c r="U79" s="104">
        <v>403224.68002670741</v>
      </c>
      <c r="V79" s="104">
        <v>403842.025563184</v>
      </c>
      <c r="W79" s="105">
        <f t="shared" si="30"/>
        <v>1.5310212074213236E-3</v>
      </c>
      <c r="X79" s="105">
        <f t="shared" si="31"/>
        <v>7.1413708966042933E-2</v>
      </c>
      <c r="Z79">
        <v>403842.025563184</v>
      </c>
      <c r="AA79" s="122">
        <v>0</v>
      </c>
      <c r="AB79" s="122"/>
    </row>
    <row r="80" spans="1:28" x14ac:dyDescent="0.2">
      <c r="A80" s="111"/>
      <c r="B80" s="115">
        <f t="shared" si="28"/>
        <v>17</v>
      </c>
      <c r="C80" s="115">
        <f t="shared" si="29"/>
        <v>16</v>
      </c>
      <c r="D80" s="3" t="s">
        <v>50</v>
      </c>
      <c r="E80" s="102">
        <v>347822.06781161699</v>
      </c>
      <c r="F80" s="102">
        <v>369374.11850067804</v>
      </c>
      <c r="G80" s="102">
        <v>375177.57227294223</v>
      </c>
      <c r="H80" s="2">
        <f t="shared" si="24"/>
        <v>1.5711587470776056E-2</v>
      </c>
      <c r="I80" s="2">
        <f t="shared" si="32"/>
        <v>7.8647984107038216E-2</v>
      </c>
      <c r="J80" s="101"/>
      <c r="K80" s="1"/>
      <c r="L80" s="1"/>
      <c r="M80" s="1">
        <f t="shared" si="33"/>
        <v>1</v>
      </c>
      <c r="N80" s="1"/>
      <c r="Q80" s="3"/>
      <c r="R80" s="56"/>
      <c r="S80" s="3" t="s">
        <v>50</v>
      </c>
      <c r="T80" s="102">
        <v>347822.06781161699</v>
      </c>
      <c r="U80" s="102">
        <v>369374.11850067804</v>
      </c>
      <c r="V80" s="102">
        <v>375177.57227294223</v>
      </c>
      <c r="W80" s="2">
        <f t="shared" si="30"/>
        <v>1.5711587470776056E-2</v>
      </c>
      <c r="X80" s="2">
        <f t="shared" si="31"/>
        <v>7.8647984107038216E-2</v>
      </c>
      <c r="Z80">
        <v>379809.69939373439</v>
      </c>
      <c r="AA80" s="122">
        <v>4632.1271207921673</v>
      </c>
      <c r="AB80" s="122"/>
    </row>
    <row r="81" spans="1:28" x14ac:dyDescent="0.2">
      <c r="A81" s="111"/>
      <c r="B81" s="115">
        <f t="shared" si="28"/>
        <v>6</v>
      </c>
      <c r="C81" s="115">
        <f t="shared" si="29"/>
        <v>8</v>
      </c>
      <c r="D81" s="3" t="s">
        <v>54</v>
      </c>
      <c r="E81" s="102">
        <v>421840.93820188747</v>
      </c>
      <c r="F81" s="102">
        <v>462540.8002933801</v>
      </c>
      <c r="G81" s="102">
        <v>463245.63441517227</v>
      </c>
      <c r="H81" s="2">
        <f t="shared" si="24"/>
        <v>1.5238312411469668E-3</v>
      </c>
      <c r="I81" s="2">
        <f t="shared" si="32"/>
        <v>9.8152389831517528E-2</v>
      </c>
      <c r="J81" s="101"/>
      <c r="K81" s="1"/>
      <c r="L81" s="1"/>
      <c r="M81" s="1">
        <f t="shared" si="33"/>
        <v>-2</v>
      </c>
      <c r="N81" s="1"/>
      <c r="Q81" s="3"/>
      <c r="R81" s="56"/>
      <c r="S81" s="3" t="s">
        <v>54</v>
      </c>
      <c r="T81" s="102">
        <v>421840.93820188747</v>
      </c>
      <c r="U81" s="102">
        <v>462540.8002933801</v>
      </c>
      <c r="V81" s="102">
        <v>463245.63441517227</v>
      </c>
      <c r="W81" s="2">
        <f t="shared" si="30"/>
        <v>1.5238312411469668E-3</v>
      </c>
      <c r="X81" s="2">
        <f t="shared" si="31"/>
        <v>9.8152389831517528E-2</v>
      </c>
      <c r="Z81">
        <v>481018.69308547117</v>
      </c>
      <c r="AA81" s="122">
        <v>17773.058670298895</v>
      </c>
      <c r="AB81" s="122"/>
    </row>
    <row r="82" spans="1:28" x14ac:dyDescent="0.2">
      <c r="A82" s="111"/>
      <c r="B82" s="112">
        <f t="shared" si="28"/>
        <v>2</v>
      </c>
      <c r="C82" s="112">
        <f t="shared" si="29"/>
        <v>2</v>
      </c>
      <c r="D82" s="3" t="s">
        <v>60</v>
      </c>
      <c r="E82" s="102">
        <v>544763.50033840036</v>
      </c>
      <c r="F82" s="102">
        <v>574070.62014868937</v>
      </c>
      <c r="G82" s="102">
        <v>571059.91224200639</v>
      </c>
      <c r="H82" s="2">
        <f t="shared" si="24"/>
        <v>-5.2444904877786414E-3</v>
      </c>
      <c r="I82" s="2">
        <f t="shared" si="32"/>
        <v>4.8271244103672561E-2</v>
      </c>
      <c r="J82" s="1"/>
      <c r="K82" s="1"/>
      <c r="L82" s="1"/>
      <c r="M82" s="1">
        <f t="shared" si="33"/>
        <v>0</v>
      </c>
      <c r="N82" s="1"/>
      <c r="Q82" s="3"/>
      <c r="R82" s="56"/>
      <c r="S82" s="3" t="s">
        <v>60</v>
      </c>
      <c r="T82" s="102">
        <v>544763.50033840036</v>
      </c>
      <c r="U82" s="102">
        <v>574070.62014868937</v>
      </c>
      <c r="V82" s="102">
        <v>571059.91224200639</v>
      </c>
      <c r="W82" s="2">
        <f t="shared" si="30"/>
        <v>-5.2444904877786414E-3</v>
      </c>
      <c r="X82" s="2">
        <f t="shared" si="31"/>
        <v>4.8271244103672561E-2</v>
      </c>
      <c r="Z82">
        <v>586404.02310565102</v>
      </c>
      <c r="AA82" s="122">
        <v>15344.11086364463</v>
      </c>
      <c r="AB82" s="122"/>
    </row>
    <row r="83" spans="1:28" x14ac:dyDescent="0.2">
      <c r="A83" s="111"/>
      <c r="B83" s="116">
        <f t="shared" si="28"/>
        <v>12</v>
      </c>
      <c r="C83" s="112">
        <f t="shared" si="29"/>
        <v>11</v>
      </c>
      <c r="D83" s="103" t="s">
        <v>63</v>
      </c>
      <c r="E83" s="104">
        <v>382944.940122467</v>
      </c>
      <c r="F83" s="104">
        <v>416992.29199659033</v>
      </c>
      <c r="G83" s="104">
        <v>420124.60586659639</v>
      </c>
      <c r="H83" s="105">
        <f t="shared" si="24"/>
        <v>7.5116829018788689E-3</v>
      </c>
      <c r="I83" s="105">
        <f t="shared" si="32"/>
        <v>9.7088802719887735E-2</v>
      </c>
      <c r="J83" s="101"/>
      <c r="K83" s="1"/>
      <c r="L83" s="1"/>
      <c r="M83" s="1">
        <f t="shared" si="33"/>
        <v>1</v>
      </c>
      <c r="N83" s="1"/>
      <c r="Q83" s="3"/>
      <c r="R83" s="56"/>
      <c r="S83" s="103" t="s">
        <v>63</v>
      </c>
      <c r="T83" s="104">
        <v>382944.940122467</v>
      </c>
      <c r="U83" s="104">
        <v>416992.29199659033</v>
      </c>
      <c r="V83" s="104">
        <v>420124.60586659639</v>
      </c>
      <c r="W83" s="105">
        <f t="shared" si="30"/>
        <v>7.5116829018788689E-3</v>
      </c>
      <c r="X83" s="105">
        <f t="shared" si="31"/>
        <v>9.7088802719887735E-2</v>
      </c>
      <c r="Z83">
        <v>420124.60586659639</v>
      </c>
      <c r="AA83" s="122">
        <v>0</v>
      </c>
      <c r="AB83" s="122"/>
    </row>
    <row r="84" spans="1:28" x14ac:dyDescent="0.2">
      <c r="A84" s="111"/>
      <c r="B84" s="118"/>
      <c r="C84" s="119"/>
      <c r="D84" s="142" t="s">
        <v>141</v>
      </c>
      <c r="E84" s="143"/>
      <c r="F84" s="143"/>
      <c r="G84" s="143"/>
      <c r="H84" s="144"/>
      <c r="I84" s="144"/>
      <c r="J84" s="1">
        <f>COUNTIF(I65:I83,"&lt;0")</f>
        <v>2</v>
      </c>
      <c r="K84" s="1">
        <f>COUNTIF(AA65:AA83,"=0")</f>
        <v>3</v>
      </c>
      <c r="L84" s="1"/>
      <c r="M84" s="1">
        <f t="shared" si="33"/>
        <v>0</v>
      </c>
      <c r="N84" s="1"/>
      <c r="Q84" s="123"/>
      <c r="R84" s="56"/>
      <c r="S84" s="142" t="s">
        <v>141</v>
      </c>
      <c r="T84" s="143">
        <v>390762.05770034553</v>
      </c>
      <c r="U84" s="143">
        <v>419978.81419104052</v>
      </c>
      <c r="V84" s="143">
        <v>421808.50215930882</v>
      </c>
      <c r="W84" s="144">
        <f t="shared" si="30"/>
        <v>4.3566196828108694E-3</v>
      </c>
      <c r="X84" s="144">
        <f t="shared" si="31"/>
        <v>7.945102101691548E-2</v>
      </c>
      <c r="Z84">
        <v>424730.16696677171</v>
      </c>
      <c r="AA84" s="122">
        <v>2921.6648074628902</v>
      </c>
      <c r="AB84" s="122"/>
    </row>
    <row r="85" spans="1:28" x14ac:dyDescent="0.2">
      <c r="A85" s="111"/>
      <c r="B85" s="120">
        <f t="shared" ref="B85:B98" si="34">RANK(E85,E$4:E$121)</f>
        <v>9</v>
      </c>
      <c r="C85" s="120">
        <f t="shared" ref="C85:C98" si="35">RANK(G85,G$4:G$121)</f>
        <v>6</v>
      </c>
      <c r="D85" s="3" t="s">
        <v>66</v>
      </c>
      <c r="E85" s="102">
        <v>408573.92111906759</v>
      </c>
      <c r="F85" s="102">
        <v>451604.680209385</v>
      </c>
      <c r="G85" s="102">
        <v>471118.72180647939</v>
      </c>
      <c r="H85" s="2">
        <f t="shared" si="24"/>
        <v>4.3210450316960358E-2</v>
      </c>
      <c r="I85" s="2">
        <f t="shared" si="32"/>
        <v>0.15308074611346734</v>
      </c>
      <c r="J85" s="101"/>
      <c r="K85" s="1"/>
      <c r="L85" s="1"/>
      <c r="M85" s="1">
        <f t="shared" si="33"/>
        <v>3</v>
      </c>
      <c r="N85" s="1"/>
      <c r="R85" s="56"/>
      <c r="S85" s="3" t="s">
        <v>66</v>
      </c>
      <c r="T85" s="102">
        <v>408573.92111906759</v>
      </c>
      <c r="U85" s="102">
        <v>451604.680209385</v>
      </c>
      <c r="V85" s="102">
        <v>471118.72180647939</v>
      </c>
      <c r="W85" s="2">
        <f t="shared" si="30"/>
        <v>4.3210450316960358E-2</v>
      </c>
      <c r="X85" s="2">
        <f t="shared" si="31"/>
        <v>0.15308074611346734</v>
      </c>
      <c r="Z85">
        <v>476004.9485458319</v>
      </c>
      <c r="AA85" s="122">
        <v>4886.2267393525108</v>
      </c>
      <c r="AB85" s="122"/>
    </row>
    <row r="86" spans="1:28" x14ac:dyDescent="0.2">
      <c r="A86" s="111"/>
      <c r="B86" s="115">
        <f t="shared" si="34"/>
        <v>15</v>
      </c>
      <c r="C86" s="115">
        <f t="shared" si="35"/>
        <v>12</v>
      </c>
      <c r="D86" s="103" t="s">
        <v>175</v>
      </c>
      <c r="E86" s="104">
        <v>363961.02212407766</v>
      </c>
      <c r="F86" s="104">
        <v>402679.11323937326</v>
      </c>
      <c r="G86" s="104">
        <v>410428.10222511092</v>
      </c>
      <c r="H86" s="105">
        <f t="shared" si="24"/>
        <v>1.9243583118579322E-2</v>
      </c>
      <c r="I86" s="105">
        <f t="shared" si="32"/>
        <v>0.12767048468501163</v>
      </c>
      <c r="J86" s="101"/>
      <c r="K86" s="1"/>
      <c r="L86" s="1"/>
      <c r="M86" s="1">
        <f t="shared" si="33"/>
        <v>3</v>
      </c>
      <c r="N86" s="1"/>
      <c r="R86" s="56"/>
      <c r="S86" s="103" t="s">
        <v>175</v>
      </c>
      <c r="T86" s="104">
        <v>363961.02212407766</v>
      </c>
      <c r="U86" s="104">
        <v>402679.11323937326</v>
      </c>
      <c r="V86" s="104">
        <v>410428.10222511092</v>
      </c>
      <c r="W86" s="105">
        <f t="shared" si="30"/>
        <v>1.9243583118579322E-2</v>
      </c>
      <c r="X86" s="105">
        <f t="shared" si="31"/>
        <v>0.12767048468501163</v>
      </c>
      <c r="Z86">
        <v>410428.10222511092</v>
      </c>
      <c r="AA86" s="122">
        <v>0</v>
      </c>
      <c r="AB86" s="122"/>
    </row>
    <row r="87" spans="1:28" x14ac:dyDescent="0.2">
      <c r="A87" s="111"/>
      <c r="B87" s="115">
        <f t="shared" si="34"/>
        <v>21</v>
      </c>
      <c r="C87" s="115">
        <f t="shared" si="35"/>
        <v>21</v>
      </c>
      <c r="D87" s="3" t="s">
        <v>176</v>
      </c>
      <c r="E87" s="102">
        <v>333462.44759556925</v>
      </c>
      <c r="F87" s="102">
        <v>367097.8525726677</v>
      </c>
      <c r="G87" s="102">
        <v>357353.66843117628</v>
      </c>
      <c r="H87" s="2">
        <f t="shared" si="24"/>
        <v>-2.6543833131147387E-2</v>
      </c>
      <c r="I87" s="2">
        <f t="shared" si="32"/>
        <v>7.1645910980005834E-2</v>
      </c>
      <c r="J87" s="101"/>
      <c r="K87" s="1"/>
      <c r="L87" s="1"/>
      <c r="M87" s="1">
        <f t="shared" si="33"/>
        <v>0</v>
      </c>
      <c r="N87" s="1"/>
      <c r="R87" s="56"/>
      <c r="S87" s="3" t="s">
        <v>176</v>
      </c>
      <c r="T87" s="102">
        <v>333462.44759556925</v>
      </c>
      <c r="U87" s="102">
        <v>367097.8525726677</v>
      </c>
      <c r="V87" s="102">
        <v>357353.66843117628</v>
      </c>
      <c r="W87" s="2">
        <f t="shared" si="30"/>
        <v>-2.6543833131147387E-2</v>
      </c>
      <c r="X87" s="2">
        <f t="shared" si="31"/>
        <v>7.1645910980005834E-2</v>
      </c>
      <c r="Z87">
        <v>372336.95202197385</v>
      </c>
      <c r="AA87" s="122">
        <v>14983.283590797568</v>
      </c>
      <c r="AB87" s="122"/>
    </row>
    <row r="88" spans="1:28" x14ac:dyDescent="0.2">
      <c r="A88" s="111"/>
      <c r="B88" s="112">
        <f t="shared" si="34"/>
        <v>38</v>
      </c>
      <c r="C88" s="112">
        <f t="shared" si="35"/>
        <v>36</v>
      </c>
      <c r="D88" s="3" t="s">
        <v>70</v>
      </c>
      <c r="E88" s="102">
        <v>278020.18455823365</v>
      </c>
      <c r="F88" s="102">
        <v>321217.96127048018</v>
      </c>
      <c r="G88" s="102">
        <v>322361.34572963457</v>
      </c>
      <c r="H88" s="2">
        <f t="shared" si="24"/>
        <v>3.5595284106533231E-3</v>
      </c>
      <c r="I88" s="2">
        <f t="shared" si="32"/>
        <v>0.15948899984315101</v>
      </c>
      <c r="J88" s="101"/>
      <c r="K88" s="1"/>
      <c r="L88" s="1"/>
      <c r="M88" s="1">
        <f t="shared" si="33"/>
        <v>2</v>
      </c>
      <c r="N88" s="1"/>
      <c r="R88" s="56"/>
      <c r="S88" s="3" t="s">
        <v>70</v>
      </c>
      <c r="T88" s="102">
        <v>278020.18455823365</v>
      </c>
      <c r="U88" s="102">
        <v>321217.96127048018</v>
      </c>
      <c r="V88" s="102">
        <v>322361.34572963457</v>
      </c>
      <c r="W88" s="2">
        <f t="shared" si="30"/>
        <v>3.5595284106533231E-3</v>
      </c>
      <c r="X88" s="2">
        <f t="shared" si="31"/>
        <v>0.15948899984315101</v>
      </c>
      <c r="Z88">
        <v>326943.61461123783</v>
      </c>
      <c r="AA88" s="122">
        <v>4582.2688816032605</v>
      </c>
      <c r="AB88" s="122"/>
    </row>
    <row r="89" spans="1:28" x14ac:dyDescent="0.2">
      <c r="A89" s="111"/>
      <c r="B89" s="112">
        <f t="shared" si="34"/>
        <v>25</v>
      </c>
      <c r="C89" s="112">
        <f t="shared" si="35"/>
        <v>19</v>
      </c>
      <c r="D89" s="3" t="s">
        <v>72</v>
      </c>
      <c r="E89" s="102">
        <v>320477.14258152182</v>
      </c>
      <c r="F89" s="102">
        <v>358143.85388111975</v>
      </c>
      <c r="G89" s="102">
        <v>361902.57531901123</v>
      </c>
      <c r="H89" s="2">
        <f t="shared" si="24"/>
        <v>1.0495004722708812E-2</v>
      </c>
      <c r="I89" s="2">
        <f t="shared" si="32"/>
        <v>0.12926173893026327</v>
      </c>
      <c r="J89" s="101"/>
      <c r="K89" s="1"/>
      <c r="L89" s="1"/>
      <c r="M89" s="1">
        <f t="shared" si="33"/>
        <v>6</v>
      </c>
      <c r="N89" s="1"/>
      <c r="R89" s="56"/>
      <c r="S89" s="3" t="s">
        <v>72</v>
      </c>
      <c r="T89" s="102">
        <v>320477.14258152182</v>
      </c>
      <c r="U89" s="102">
        <v>358143.85388111975</v>
      </c>
      <c r="V89" s="102">
        <v>361902.57531901123</v>
      </c>
      <c r="W89" s="2">
        <f t="shared" si="30"/>
        <v>1.0495004722708812E-2</v>
      </c>
      <c r="X89" s="2">
        <f t="shared" si="31"/>
        <v>0.12926173893026327</v>
      </c>
      <c r="Z89">
        <v>377627.45166470722</v>
      </c>
      <c r="AA89" s="122">
        <v>15724.876345695986</v>
      </c>
      <c r="AB89" s="122"/>
    </row>
    <row r="90" spans="1:28" x14ac:dyDescent="0.2">
      <c r="A90" s="111"/>
      <c r="B90" s="115">
        <f t="shared" si="34"/>
        <v>35</v>
      </c>
      <c r="C90" s="115">
        <f t="shared" si="35"/>
        <v>29</v>
      </c>
      <c r="D90" s="3" t="s">
        <v>74</v>
      </c>
      <c r="E90" s="102">
        <v>297060.47169406008</v>
      </c>
      <c r="F90" s="102">
        <v>332707.89454028563</v>
      </c>
      <c r="G90" s="102">
        <v>332900.90008864371</v>
      </c>
      <c r="H90" s="2">
        <f t="shared" si="24"/>
        <v>5.8010510578587748E-4</v>
      </c>
      <c r="I90" s="2">
        <f t="shared" si="32"/>
        <v>0.12065027766971093</v>
      </c>
      <c r="J90" s="101"/>
      <c r="K90" s="1"/>
      <c r="L90" s="1"/>
      <c r="M90" s="1">
        <f t="shared" si="33"/>
        <v>6</v>
      </c>
      <c r="N90" s="1"/>
      <c r="R90" s="56"/>
      <c r="S90" s="3" t="s">
        <v>74</v>
      </c>
      <c r="T90" s="102">
        <v>297060.47169406008</v>
      </c>
      <c r="U90" s="102">
        <v>332707.89454028563</v>
      </c>
      <c r="V90" s="102">
        <v>332900.90008864371</v>
      </c>
      <c r="W90" s="2">
        <f t="shared" si="30"/>
        <v>5.8010510578587748E-4</v>
      </c>
      <c r="X90" s="2">
        <f t="shared" si="31"/>
        <v>0.12065027766971093</v>
      </c>
      <c r="Z90">
        <v>334806.1383014301</v>
      </c>
      <c r="AA90" s="122">
        <v>1905.2382127863821</v>
      </c>
      <c r="AB90" s="122"/>
    </row>
    <row r="91" spans="1:28" x14ac:dyDescent="0.2">
      <c r="A91" s="111"/>
      <c r="B91" s="112">
        <f t="shared" si="34"/>
        <v>72</v>
      </c>
      <c r="C91" s="112">
        <f t="shared" si="35"/>
        <v>73</v>
      </c>
      <c r="D91" s="3" t="s">
        <v>177</v>
      </c>
      <c r="E91" s="102">
        <v>202467.52684616428</v>
      </c>
      <c r="F91" s="102">
        <v>219924.24898052576</v>
      </c>
      <c r="G91" s="102">
        <v>222273.03643600037</v>
      </c>
      <c r="H91" s="2">
        <f t="shared" si="24"/>
        <v>1.067998397794967E-2</v>
      </c>
      <c r="I91" s="2">
        <f t="shared" si="32"/>
        <v>9.7820672274445242E-2</v>
      </c>
      <c r="J91" s="101"/>
      <c r="K91" s="1"/>
      <c r="L91" s="1"/>
      <c r="M91" s="1">
        <f t="shared" si="33"/>
        <v>-1</v>
      </c>
      <c r="N91" s="1"/>
      <c r="Q91" s="3"/>
      <c r="R91" s="56"/>
      <c r="S91" s="3" t="s">
        <v>177</v>
      </c>
      <c r="T91" s="102">
        <v>202467.52684616428</v>
      </c>
      <c r="U91" s="102">
        <v>219924.24898052576</v>
      </c>
      <c r="V91" s="102">
        <v>222273.03643600037</v>
      </c>
      <c r="W91" s="2">
        <f t="shared" si="30"/>
        <v>1.067998397794967E-2</v>
      </c>
      <c r="X91" s="2">
        <f t="shared" si="31"/>
        <v>9.7820672274445242E-2</v>
      </c>
      <c r="Z91">
        <v>223403.03318043891</v>
      </c>
      <c r="AA91" s="122">
        <v>1129.9967444385402</v>
      </c>
      <c r="AB91" s="122"/>
    </row>
    <row r="92" spans="1:28" x14ac:dyDescent="0.2">
      <c r="A92" s="111"/>
      <c r="B92" s="115">
        <f t="shared" si="34"/>
        <v>32</v>
      </c>
      <c r="C92" s="115">
        <f t="shared" si="35"/>
        <v>37</v>
      </c>
      <c r="D92" s="3" t="s">
        <v>77</v>
      </c>
      <c r="E92" s="102">
        <v>301256.94225481804</v>
      </c>
      <c r="F92" s="102">
        <v>325005.49140472664</v>
      </c>
      <c r="G92" s="102">
        <v>321672.94732562662</v>
      </c>
      <c r="H92" s="2">
        <f t="shared" si="24"/>
        <v>-1.0253808527038166E-2</v>
      </c>
      <c r="I92" s="2">
        <f t="shared" si="32"/>
        <v>6.7769409454935259E-2</v>
      </c>
      <c r="J92" s="101"/>
      <c r="K92" s="1"/>
      <c r="L92" s="1"/>
      <c r="M92" s="1">
        <f t="shared" si="33"/>
        <v>-5</v>
      </c>
      <c r="N92" s="1"/>
      <c r="Q92" s="3"/>
      <c r="R92" s="56"/>
      <c r="S92" s="3" t="s">
        <v>77</v>
      </c>
      <c r="T92" s="102">
        <v>301256.94225481804</v>
      </c>
      <c r="U92" s="102">
        <v>325005.49140472664</v>
      </c>
      <c r="V92" s="102">
        <v>321672.94732562662</v>
      </c>
      <c r="W92" s="2">
        <f t="shared" si="30"/>
        <v>-1.0253808527038166E-2</v>
      </c>
      <c r="X92" s="2">
        <f t="shared" si="31"/>
        <v>6.7769409454935259E-2</v>
      </c>
      <c r="Z92">
        <v>327484.41736489971</v>
      </c>
      <c r="AA92" s="122">
        <v>5811.4700392730883</v>
      </c>
      <c r="AB92" s="122"/>
    </row>
    <row r="93" spans="1:28" x14ac:dyDescent="0.2">
      <c r="A93" s="111"/>
      <c r="B93" s="115">
        <f t="shared" si="34"/>
        <v>53</v>
      </c>
      <c r="C93" s="115">
        <f t="shared" si="35"/>
        <v>57</v>
      </c>
      <c r="D93" s="3" t="s">
        <v>78</v>
      </c>
      <c r="E93" s="102">
        <v>246603.95453017848</v>
      </c>
      <c r="F93" s="102">
        <v>254457.14834531886</v>
      </c>
      <c r="G93" s="102">
        <v>259532.9197131691</v>
      </c>
      <c r="H93" s="2">
        <f t="shared" si="24"/>
        <v>1.9947450487663332E-2</v>
      </c>
      <c r="I93" s="2">
        <f t="shared" si="32"/>
        <v>5.2428052938658043E-2</v>
      </c>
      <c r="J93" s="101"/>
      <c r="K93" s="1"/>
      <c r="L93" s="1"/>
      <c r="M93" s="1">
        <f t="shared" si="33"/>
        <v>-4</v>
      </c>
      <c r="N93" s="1"/>
      <c r="Q93" s="3"/>
      <c r="R93" s="56"/>
      <c r="S93" s="3" t="s">
        <v>78</v>
      </c>
      <c r="T93" s="102">
        <v>246603.95453017848</v>
      </c>
      <c r="U93" s="102">
        <v>254457.14834531886</v>
      </c>
      <c r="V93" s="102">
        <v>259532.9197131691</v>
      </c>
      <c r="W93" s="2">
        <f t="shared" si="30"/>
        <v>1.9947450487663332E-2</v>
      </c>
      <c r="X93" s="2">
        <f t="shared" si="31"/>
        <v>5.2428052938658043E-2</v>
      </c>
      <c r="Z93">
        <v>262133.88167740041</v>
      </c>
      <c r="AA93" s="122">
        <v>2600.9619642313046</v>
      </c>
      <c r="AB93" s="122"/>
    </row>
    <row r="94" spans="1:28" x14ac:dyDescent="0.2">
      <c r="A94" s="111"/>
      <c r="B94" s="115">
        <f t="shared" si="34"/>
        <v>55</v>
      </c>
      <c r="C94" s="115">
        <f t="shared" si="35"/>
        <v>56</v>
      </c>
      <c r="D94" s="3" t="s">
        <v>79</v>
      </c>
      <c r="E94" s="102">
        <v>235755.27433311974</v>
      </c>
      <c r="F94" s="102">
        <v>255760.20609583333</v>
      </c>
      <c r="G94" s="102">
        <v>260180.36504357075</v>
      </c>
      <c r="H94" s="2">
        <f t="shared" si="24"/>
        <v>1.7282434258288015E-2</v>
      </c>
      <c r="I94" s="2">
        <f t="shared" si="32"/>
        <v>0.10360358121167046</v>
      </c>
      <c r="J94" s="101"/>
      <c r="K94" s="1"/>
      <c r="L94" s="1"/>
      <c r="M94" s="1">
        <f t="shared" si="33"/>
        <v>-1</v>
      </c>
      <c r="N94" s="1"/>
      <c r="Q94" s="3"/>
      <c r="R94" s="56"/>
      <c r="S94" s="3" t="s">
        <v>79</v>
      </c>
      <c r="T94" s="102">
        <v>235755.27433311974</v>
      </c>
      <c r="U94" s="102">
        <v>255760.20609583333</v>
      </c>
      <c r="V94" s="102">
        <v>260180.36504357075</v>
      </c>
      <c r="W94" s="2">
        <f t="shared" si="30"/>
        <v>1.7282434258288015E-2</v>
      </c>
      <c r="X94" s="2">
        <f t="shared" si="31"/>
        <v>0.10360358121167046</v>
      </c>
      <c r="Z94">
        <v>267328.26196997473</v>
      </c>
      <c r="AA94" s="122">
        <v>7147.896926403977</v>
      </c>
      <c r="AB94" s="122"/>
    </row>
    <row r="95" spans="1:28" x14ac:dyDescent="0.2">
      <c r="A95" s="111"/>
      <c r="B95" s="112">
        <f t="shared" si="34"/>
        <v>24</v>
      </c>
      <c r="C95" s="112">
        <f t="shared" si="35"/>
        <v>23</v>
      </c>
      <c r="D95" s="3" t="s">
        <v>80</v>
      </c>
      <c r="E95" s="102">
        <v>323779.0725308914</v>
      </c>
      <c r="F95" s="102">
        <v>349103.98915401852</v>
      </c>
      <c r="G95" s="102">
        <v>352239.9230017229</v>
      </c>
      <c r="H95" s="2">
        <f t="shared" si="24"/>
        <v>8.9828072583864049E-3</v>
      </c>
      <c r="I95" s="2">
        <f t="shared" si="32"/>
        <v>8.7902069297934871E-2</v>
      </c>
      <c r="J95" s="101"/>
      <c r="K95" s="1"/>
      <c r="L95" s="1"/>
      <c r="M95" s="1">
        <f t="shared" si="33"/>
        <v>1</v>
      </c>
      <c r="N95" s="1"/>
      <c r="Q95" s="3"/>
      <c r="R95" s="56"/>
      <c r="S95" s="3" t="s">
        <v>80</v>
      </c>
      <c r="T95" s="102">
        <v>323779.0725308914</v>
      </c>
      <c r="U95" s="102">
        <v>349103.98915401852</v>
      </c>
      <c r="V95" s="102">
        <v>352239.9230017229</v>
      </c>
      <c r="W95" s="2">
        <f t="shared" si="30"/>
        <v>8.9828072583864049E-3</v>
      </c>
      <c r="X95" s="2">
        <f t="shared" si="31"/>
        <v>8.7902069297934871E-2</v>
      </c>
      <c r="Z95">
        <v>361424.50951850245</v>
      </c>
      <c r="AA95" s="122">
        <v>9184.5865167795564</v>
      </c>
      <c r="AB95" s="122"/>
    </row>
    <row r="96" spans="1:28" x14ac:dyDescent="0.2">
      <c r="A96" s="111"/>
      <c r="B96" s="112">
        <f t="shared" si="34"/>
        <v>30</v>
      </c>
      <c r="C96" s="112">
        <f t="shared" si="35"/>
        <v>26</v>
      </c>
      <c r="D96" s="3" t="s">
        <v>71</v>
      </c>
      <c r="E96" s="102">
        <v>305862.65632473445</v>
      </c>
      <c r="F96" s="102">
        <v>337747.06547720276</v>
      </c>
      <c r="G96" s="102">
        <v>340075.37959610746</v>
      </c>
      <c r="H96" s="2">
        <f t="shared" si="24"/>
        <v>6.893662023724767E-3</v>
      </c>
      <c r="I96" s="2">
        <f t="shared" si="32"/>
        <v>0.11185649036883194</v>
      </c>
      <c r="J96" s="101"/>
      <c r="K96" s="1"/>
      <c r="L96" s="1"/>
      <c r="M96" s="1">
        <f t="shared" si="33"/>
        <v>4</v>
      </c>
      <c r="N96" s="1"/>
      <c r="Q96" s="3"/>
      <c r="R96" s="56"/>
      <c r="S96" s="3" t="s">
        <v>71</v>
      </c>
      <c r="T96" s="102">
        <v>305862.65632473445</v>
      </c>
      <c r="U96" s="102">
        <v>337747.06547720276</v>
      </c>
      <c r="V96" s="102">
        <v>340075.37959610746</v>
      </c>
      <c r="W96" s="2">
        <f t="shared" si="30"/>
        <v>6.893662023724767E-3</v>
      </c>
      <c r="X96" s="2">
        <f t="shared" si="31"/>
        <v>0.11185649036883194</v>
      </c>
      <c r="Z96">
        <v>342781.79435252352</v>
      </c>
      <c r="AA96" s="122">
        <v>2706.4147564160521</v>
      </c>
      <c r="AB96" s="122"/>
    </row>
    <row r="97" spans="1:28" x14ac:dyDescent="0.2">
      <c r="A97" s="111"/>
      <c r="B97" s="112">
        <f t="shared" si="34"/>
        <v>26</v>
      </c>
      <c r="C97" s="112">
        <f t="shared" si="35"/>
        <v>24</v>
      </c>
      <c r="D97" s="3" t="s">
        <v>73</v>
      </c>
      <c r="E97" s="102">
        <v>313027.71891641332</v>
      </c>
      <c r="F97" s="102">
        <v>345213.07628222584</v>
      </c>
      <c r="G97" s="102">
        <v>343423.19371734239</v>
      </c>
      <c r="H97" s="2">
        <f t="shared" si="24"/>
        <v>-5.1848631696098657E-3</v>
      </c>
      <c r="I97" s="2">
        <f t="shared" si="32"/>
        <v>9.7101543934022816E-2</v>
      </c>
      <c r="J97" s="101"/>
      <c r="K97" s="1"/>
      <c r="L97" s="1"/>
      <c r="M97" s="1">
        <f t="shared" si="33"/>
        <v>2</v>
      </c>
      <c r="N97" s="1"/>
      <c r="Q97" s="3"/>
      <c r="R97" s="56"/>
      <c r="S97" s="3" t="s">
        <v>73</v>
      </c>
      <c r="T97" s="102">
        <v>313027.71891641332</v>
      </c>
      <c r="U97" s="102">
        <v>345213.07628222584</v>
      </c>
      <c r="V97" s="102">
        <v>343423.19371734239</v>
      </c>
      <c r="W97" s="2">
        <f t="shared" si="30"/>
        <v>-5.1848631696098657E-3</v>
      </c>
      <c r="X97" s="2">
        <f t="shared" si="31"/>
        <v>9.7101543934022816E-2</v>
      </c>
      <c r="Z97">
        <v>369653.32302261237</v>
      </c>
      <c r="AA97" s="122">
        <v>26230.129305269977</v>
      </c>
      <c r="AB97" s="122"/>
    </row>
    <row r="98" spans="1:28" x14ac:dyDescent="0.2">
      <c r="A98" s="111"/>
      <c r="B98" s="116">
        <f t="shared" si="34"/>
        <v>43</v>
      </c>
      <c r="C98" s="116">
        <f t="shared" si="35"/>
        <v>43</v>
      </c>
      <c r="D98" s="3" t="s">
        <v>76</v>
      </c>
      <c r="E98" s="102">
        <v>270378.75539943291</v>
      </c>
      <c r="F98" s="102">
        <v>305863.21082153573</v>
      </c>
      <c r="G98" s="102">
        <v>304365.70129602891</v>
      </c>
      <c r="H98" s="2">
        <f t="shared" si="24"/>
        <v>-4.8960106103789203E-3</v>
      </c>
      <c r="I98" s="2">
        <f t="shared" si="32"/>
        <v>0.12570124396935989</v>
      </c>
      <c r="J98" s="101"/>
      <c r="K98" s="1"/>
      <c r="L98" s="1"/>
      <c r="M98" s="1">
        <f t="shared" si="33"/>
        <v>0</v>
      </c>
      <c r="N98" s="1"/>
      <c r="Q98" s="3"/>
      <c r="R98" s="56"/>
      <c r="S98" s="3" t="s">
        <v>76</v>
      </c>
      <c r="T98" s="102">
        <v>270378.75539943291</v>
      </c>
      <c r="U98" s="102">
        <v>305863.21082153573</v>
      </c>
      <c r="V98" s="102">
        <v>304365.70129602891</v>
      </c>
      <c r="W98" s="2">
        <f t="shared" si="30"/>
        <v>-4.8960106103789203E-3</v>
      </c>
      <c r="X98" s="2">
        <f t="shared" si="31"/>
        <v>0.12570124396935989</v>
      </c>
      <c r="Z98">
        <v>309745.11371288711</v>
      </c>
      <c r="AA98" s="122">
        <v>5379.4124168581911</v>
      </c>
      <c r="AB98" s="122"/>
    </row>
    <row r="99" spans="1:28" x14ac:dyDescent="0.2">
      <c r="A99" s="111"/>
      <c r="B99" s="118"/>
      <c r="C99" s="119"/>
      <c r="D99" s="142" t="s">
        <v>6</v>
      </c>
      <c r="E99" s="143"/>
      <c r="F99" s="143"/>
      <c r="G99" s="143"/>
      <c r="H99" s="144"/>
      <c r="I99" s="144"/>
      <c r="J99" s="1">
        <f>COUNTIF(I85:I98,"&lt;0")</f>
        <v>0</v>
      </c>
      <c r="K99" s="1">
        <f>COUNTIF(AA85:AA98,"=0")</f>
        <v>1</v>
      </c>
      <c r="L99" s="1"/>
      <c r="M99" s="1">
        <f t="shared" si="33"/>
        <v>0</v>
      </c>
      <c r="N99" s="1"/>
      <c r="Q99" s="123"/>
      <c r="R99" s="56"/>
      <c r="S99" s="142" t="s">
        <v>6</v>
      </c>
      <c r="T99" s="143">
        <v>302630.07037189562</v>
      </c>
      <c r="U99" s="143">
        <v>334788.83990727883</v>
      </c>
      <c r="V99" s="143">
        <v>336175.0510234012</v>
      </c>
      <c r="W99" s="144">
        <f t="shared" si="30"/>
        <v>4.1405535396767945E-3</v>
      </c>
      <c r="X99" s="144">
        <f t="shared" si="31"/>
        <v>0.11084483643771037</v>
      </c>
      <c r="Z99">
        <v>339704.40317414689</v>
      </c>
      <c r="AA99" s="122">
        <v>3529.3521507456899</v>
      </c>
      <c r="AB99" s="122"/>
    </row>
    <row r="100" spans="1:28" x14ac:dyDescent="0.2">
      <c r="A100" s="111"/>
      <c r="B100" s="120">
        <f t="shared" ref="B100:B121" si="36">RANK(E100,E$4:E$121)</f>
        <v>61</v>
      </c>
      <c r="C100" s="115">
        <f t="shared" ref="C100:C121" si="37">RANK(G100,G$4:G$121)</f>
        <v>63</v>
      </c>
      <c r="D100" s="3" t="s">
        <v>91</v>
      </c>
      <c r="E100" s="102">
        <v>216105.70572601128</v>
      </c>
      <c r="F100" s="102">
        <v>244346.87036277485</v>
      </c>
      <c r="G100" s="102">
        <v>239188.05982736163</v>
      </c>
      <c r="H100" s="2">
        <f t="shared" si="24"/>
        <v>-2.1112652385332664E-2</v>
      </c>
      <c r="I100" s="2">
        <f t="shared" si="32"/>
        <v>0.10681047973168845</v>
      </c>
      <c r="J100" s="101"/>
      <c r="K100" s="1"/>
      <c r="L100" s="1"/>
      <c r="M100" s="1">
        <f t="shared" si="33"/>
        <v>-2</v>
      </c>
      <c r="N100" s="1"/>
      <c r="Q100" s="3"/>
      <c r="R100" s="56"/>
      <c r="S100" s="3" t="s">
        <v>91</v>
      </c>
      <c r="T100" s="102">
        <v>216105.70572601128</v>
      </c>
      <c r="U100" s="102">
        <v>244346.87036277485</v>
      </c>
      <c r="V100" s="102">
        <v>239188.05982736163</v>
      </c>
      <c r="W100" s="2">
        <f t="shared" si="30"/>
        <v>-2.1112652385332664E-2</v>
      </c>
      <c r="X100" s="2">
        <f t="shared" si="31"/>
        <v>0.10681047973168845</v>
      </c>
      <c r="Z100">
        <v>259957.84526802311</v>
      </c>
      <c r="AA100" s="122">
        <v>20769.785440661479</v>
      </c>
      <c r="AB100" s="122"/>
    </row>
    <row r="101" spans="1:28" x14ac:dyDescent="0.2">
      <c r="A101" s="111"/>
      <c r="B101" s="115">
        <f t="shared" si="36"/>
        <v>77</v>
      </c>
      <c r="C101" s="115">
        <f t="shared" si="37"/>
        <v>81</v>
      </c>
      <c r="D101" s="3" t="s">
        <v>90</v>
      </c>
      <c r="E101" s="102">
        <v>192015.10421969477</v>
      </c>
      <c r="F101" s="102">
        <v>205335.65489103008</v>
      </c>
      <c r="G101" s="102">
        <v>208672.9062535245</v>
      </c>
      <c r="H101" s="2">
        <f t="shared" si="24"/>
        <v>1.6252663787326593E-2</v>
      </c>
      <c r="I101" s="2">
        <f t="shared" si="32"/>
        <v>8.6752560958801794E-2</v>
      </c>
      <c r="J101" s="101"/>
      <c r="K101" s="1"/>
      <c r="L101" s="1"/>
      <c r="M101" s="1">
        <f t="shared" si="33"/>
        <v>-4</v>
      </c>
      <c r="N101" s="1"/>
      <c r="Q101" s="3"/>
      <c r="R101" s="56"/>
      <c r="S101" s="3" t="s">
        <v>90</v>
      </c>
      <c r="T101" s="102">
        <v>192015.10421969477</v>
      </c>
      <c r="U101" s="102">
        <v>205335.65489103008</v>
      </c>
      <c r="V101" s="102">
        <v>208672.9062535245</v>
      </c>
      <c r="W101" s="2">
        <f t="shared" si="30"/>
        <v>1.6252663787326593E-2</v>
      </c>
      <c r="X101" s="2">
        <f t="shared" si="31"/>
        <v>8.6752560958801794E-2</v>
      </c>
      <c r="Z101">
        <v>218964.25944549005</v>
      </c>
      <c r="AA101" s="122">
        <v>10291.353191965551</v>
      </c>
      <c r="AB101" s="122"/>
    </row>
    <row r="102" spans="1:28" x14ac:dyDescent="0.2">
      <c r="A102" s="111"/>
      <c r="B102" s="115">
        <f t="shared" si="36"/>
        <v>79</v>
      </c>
      <c r="C102" s="115">
        <f t="shared" si="37"/>
        <v>72</v>
      </c>
      <c r="D102" s="103" t="s">
        <v>87</v>
      </c>
      <c r="E102" s="104">
        <v>190134.8488586701</v>
      </c>
      <c r="F102" s="104">
        <v>216635.63675061779</v>
      </c>
      <c r="G102" s="104">
        <v>224218.70533652743</v>
      </c>
      <c r="H102" s="105">
        <f t="shared" si="24"/>
        <v>3.5003791156664521E-2</v>
      </c>
      <c r="I102" s="105">
        <f t="shared" si="32"/>
        <v>0.17926149089687571</v>
      </c>
      <c r="J102" s="101"/>
      <c r="K102" s="1"/>
      <c r="L102" s="1"/>
      <c r="M102" s="1">
        <f t="shared" si="33"/>
        <v>7</v>
      </c>
      <c r="N102" s="1"/>
      <c r="Q102" s="3"/>
      <c r="R102" s="56"/>
      <c r="S102" s="103" t="s">
        <v>87</v>
      </c>
      <c r="T102" s="104">
        <v>190134.8488586701</v>
      </c>
      <c r="U102" s="104">
        <v>216635.63675061779</v>
      </c>
      <c r="V102" s="104">
        <v>224218.70533652743</v>
      </c>
      <c r="W102" s="105">
        <f t="shared" si="30"/>
        <v>3.5003791156664521E-2</v>
      </c>
      <c r="X102" s="105">
        <f t="shared" si="31"/>
        <v>0.17926149089687571</v>
      </c>
      <c r="Z102">
        <v>224218.70533652743</v>
      </c>
      <c r="AA102" s="122">
        <v>0</v>
      </c>
      <c r="AB102" s="122"/>
    </row>
    <row r="103" spans="1:28" x14ac:dyDescent="0.2">
      <c r="A103" s="111"/>
      <c r="B103" s="115">
        <f t="shared" si="36"/>
        <v>87</v>
      </c>
      <c r="C103" s="115">
        <f t="shared" si="37"/>
        <v>78</v>
      </c>
      <c r="D103" s="3" t="s">
        <v>88</v>
      </c>
      <c r="E103" s="102">
        <v>178907.12714646957</v>
      </c>
      <c r="F103" s="102">
        <v>213228.98993610404</v>
      </c>
      <c r="G103" s="102">
        <v>213015.63578040889</v>
      </c>
      <c r="H103" s="2">
        <f t="shared" si="24"/>
        <v>-1.0005870016036589E-3</v>
      </c>
      <c r="I103" s="2">
        <f t="shared" si="32"/>
        <v>0.190649244543595</v>
      </c>
      <c r="J103" s="101"/>
      <c r="K103" s="1"/>
      <c r="L103" s="1"/>
      <c r="M103" s="1">
        <f t="shared" si="33"/>
        <v>9</v>
      </c>
      <c r="N103" s="1"/>
      <c r="Q103" s="3"/>
      <c r="R103" s="56"/>
      <c r="S103" s="3" t="s">
        <v>88</v>
      </c>
      <c r="T103" s="102">
        <v>178907.12714646957</v>
      </c>
      <c r="U103" s="102">
        <v>213228.98993610404</v>
      </c>
      <c r="V103" s="102">
        <v>213015.63578040889</v>
      </c>
      <c r="W103" s="2">
        <f t="shared" si="30"/>
        <v>-1.0005870016036589E-3</v>
      </c>
      <c r="X103" s="2">
        <f t="shared" si="31"/>
        <v>0.190649244543595</v>
      </c>
      <c r="Z103">
        <v>216388.86334272506</v>
      </c>
      <c r="AA103" s="122">
        <v>3373.2275623161695</v>
      </c>
      <c r="AB103" s="122"/>
    </row>
    <row r="104" spans="1:28" x14ac:dyDescent="0.2">
      <c r="A104" s="111"/>
      <c r="B104" s="115">
        <f t="shared" si="36"/>
        <v>81</v>
      </c>
      <c r="C104" s="115">
        <f t="shared" si="37"/>
        <v>84</v>
      </c>
      <c r="D104" s="3" t="s">
        <v>89</v>
      </c>
      <c r="E104" s="102">
        <v>186726.56584419959</v>
      </c>
      <c r="F104" s="102">
        <v>202361.59305822352</v>
      </c>
      <c r="G104" s="102">
        <v>203685.16272016542</v>
      </c>
      <c r="H104" s="2">
        <f t="shared" si="24"/>
        <v>6.5406169319939256E-3</v>
      </c>
      <c r="I104" s="2">
        <f t="shared" si="32"/>
        <v>9.0820482877169706E-2</v>
      </c>
      <c r="J104" s="1"/>
      <c r="K104" s="1"/>
      <c r="L104" s="1"/>
      <c r="M104" s="1">
        <f t="shared" si="33"/>
        <v>-3</v>
      </c>
      <c r="Q104" s="3"/>
      <c r="R104" s="56"/>
      <c r="S104" s="3" t="s">
        <v>89</v>
      </c>
      <c r="T104" s="102">
        <v>186726.56584419959</v>
      </c>
      <c r="U104" s="102">
        <v>202361.59305822352</v>
      </c>
      <c r="V104" s="102">
        <v>203685.16272016542</v>
      </c>
      <c r="W104" s="2">
        <f t="shared" si="30"/>
        <v>6.5406169319939256E-3</v>
      </c>
      <c r="X104" s="2">
        <f t="shared" si="31"/>
        <v>9.0820482877169706E-2</v>
      </c>
      <c r="Z104">
        <v>215519.01114449545</v>
      </c>
      <c r="AA104" s="122">
        <v>11833.848424330034</v>
      </c>
      <c r="AB104" s="122"/>
    </row>
    <row r="105" spans="1:28" x14ac:dyDescent="0.2">
      <c r="A105" s="111"/>
      <c r="B105" s="115">
        <f t="shared" si="36"/>
        <v>90</v>
      </c>
      <c r="C105" s="115">
        <f t="shared" si="37"/>
        <v>87</v>
      </c>
      <c r="D105" s="3" t="s">
        <v>102</v>
      </c>
      <c r="E105" s="102">
        <v>171652.8772302006</v>
      </c>
      <c r="F105" s="102">
        <v>195167.72195807297</v>
      </c>
      <c r="G105" s="102">
        <v>197563.75410742708</v>
      </c>
      <c r="H105" s="2">
        <f t="shared" si="24"/>
        <v>1.227678493818174E-2</v>
      </c>
      <c r="I105" s="2">
        <f t="shared" si="32"/>
        <v>0.1509492721317911</v>
      </c>
      <c r="J105" s="101"/>
      <c r="K105" s="1"/>
      <c r="L105" s="1"/>
      <c r="M105" s="1">
        <f t="shared" si="33"/>
        <v>3</v>
      </c>
      <c r="N105" s="1"/>
      <c r="Q105" s="3"/>
      <c r="R105" s="56"/>
      <c r="S105" s="3" t="s">
        <v>102</v>
      </c>
      <c r="T105" s="102">
        <v>171652.8772302006</v>
      </c>
      <c r="U105" s="102">
        <v>195167.72195807297</v>
      </c>
      <c r="V105" s="102">
        <v>197563.75410742708</v>
      </c>
      <c r="W105" s="2">
        <f t="shared" si="30"/>
        <v>1.227678493818174E-2</v>
      </c>
      <c r="X105" s="2">
        <f t="shared" si="31"/>
        <v>0.1509492721317911</v>
      </c>
      <c r="Z105">
        <v>209795.88322758011</v>
      </c>
      <c r="AA105" s="122">
        <v>12232.129120153026</v>
      </c>
      <c r="AB105" s="122"/>
    </row>
    <row r="106" spans="1:28" x14ac:dyDescent="0.2">
      <c r="A106" s="111"/>
      <c r="B106" s="115">
        <f t="shared" si="36"/>
        <v>67</v>
      </c>
      <c r="C106" s="115">
        <f t="shared" si="37"/>
        <v>66</v>
      </c>
      <c r="D106" s="3" t="s">
        <v>97</v>
      </c>
      <c r="E106" s="102">
        <v>210850.6695474016</v>
      </c>
      <c r="F106" s="102">
        <v>234115.23818814813</v>
      </c>
      <c r="G106" s="102">
        <v>236614.37965417514</v>
      </c>
      <c r="H106" s="2">
        <f t="shared" si="24"/>
        <v>1.0674834689822887E-2</v>
      </c>
      <c r="I106" s="2">
        <f t="shared" si="32"/>
        <v>0.12218936824851556</v>
      </c>
      <c r="J106" s="101"/>
      <c r="K106" s="1"/>
      <c r="L106" s="1"/>
      <c r="M106" s="1">
        <f t="shared" si="33"/>
        <v>1</v>
      </c>
      <c r="N106" s="1"/>
      <c r="Q106" s="3"/>
      <c r="R106" s="56"/>
      <c r="S106" s="3" t="s">
        <v>97</v>
      </c>
      <c r="T106" s="102">
        <v>210850.6695474016</v>
      </c>
      <c r="U106" s="102">
        <v>234115.23818814813</v>
      </c>
      <c r="V106" s="102">
        <v>236614.37965417514</v>
      </c>
      <c r="W106" s="2">
        <f t="shared" si="30"/>
        <v>1.0674834689822887E-2</v>
      </c>
      <c r="X106" s="2">
        <f t="shared" si="31"/>
        <v>0.12218936824851556</v>
      </c>
      <c r="Z106">
        <v>250075.19988589603</v>
      </c>
      <c r="AA106" s="122">
        <v>13460.820231720892</v>
      </c>
      <c r="AB106" s="122"/>
    </row>
    <row r="107" spans="1:28" x14ac:dyDescent="0.2">
      <c r="A107" s="111"/>
      <c r="B107" s="115">
        <f t="shared" si="36"/>
        <v>69</v>
      </c>
      <c r="C107" s="115">
        <f t="shared" si="37"/>
        <v>58</v>
      </c>
      <c r="D107" s="103" t="s">
        <v>86</v>
      </c>
      <c r="E107" s="104">
        <v>209370.40246861006</v>
      </c>
      <c r="F107" s="104">
        <v>245437.03069093669</v>
      </c>
      <c r="G107" s="104">
        <v>246715.03390426657</v>
      </c>
      <c r="H107" s="105">
        <f t="shared" si="24"/>
        <v>5.2070513146778019E-3</v>
      </c>
      <c r="I107" s="105">
        <f t="shared" si="32"/>
        <v>0.17836633542917046</v>
      </c>
      <c r="J107" s="101"/>
      <c r="K107" s="1"/>
      <c r="L107" s="1"/>
      <c r="M107" s="1">
        <f t="shared" si="33"/>
        <v>11</v>
      </c>
      <c r="N107" s="1"/>
      <c r="Q107" s="3"/>
      <c r="R107" s="56"/>
      <c r="S107" s="103" t="s">
        <v>86</v>
      </c>
      <c r="T107" s="104">
        <v>209370.40246861006</v>
      </c>
      <c r="U107" s="104">
        <v>245437.03069093669</v>
      </c>
      <c r="V107" s="104">
        <v>246715.03390426657</v>
      </c>
      <c r="W107" s="105">
        <f t="shared" si="30"/>
        <v>5.2070513146778019E-3</v>
      </c>
      <c r="X107" s="105">
        <f t="shared" si="31"/>
        <v>0.17836633542917046</v>
      </c>
      <c r="Z107">
        <v>246715.03390426657</v>
      </c>
      <c r="AA107" s="122">
        <v>0</v>
      </c>
      <c r="AB107" s="122"/>
    </row>
    <row r="108" spans="1:28" x14ac:dyDescent="0.2">
      <c r="A108" s="111"/>
      <c r="B108" s="115">
        <f t="shared" si="36"/>
        <v>74</v>
      </c>
      <c r="C108" s="115">
        <f t="shared" si="37"/>
        <v>69</v>
      </c>
      <c r="D108" s="3" t="s">
        <v>96</v>
      </c>
      <c r="E108" s="102">
        <v>201140.73480297907</v>
      </c>
      <c r="F108" s="102">
        <v>229732.15572658865</v>
      </c>
      <c r="G108" s="102">
        <v>231858.08451813777</v>
      </c>
      <c r="H108" s="2">
        <f t="shared" si="24"/>
        <v>9.2539452512658826E-3</v>
      </c>
      <c r="I108" s="2">
        <f t="shared" si="32"/>
        <v>0.15271570796063205</v>
      </c>
      <c r="J108" s="101"/>
      <c r="K108" s="1"/>
      <c r="L108" s="1"/>
      <c r="M108" s="1">
        <f t="shared" si="33"/>
        <v>5</v>
      </c>
      <c r="N108" s="1"/>
      <c r="Q108" s="3"/>
      <c r="R108" s="56"/>
      <c r="S108" s="3" t="s">
        <v>96</v>
      </c>
      <c r="T108" s="102">
        <v>201140.73480297907</v>
      </c>
      <c r="U108" s="102">
        <v>229732.15572658865</v>
      </c>
      <c r="V108" s="102">
        <v>231858.08451813777</v>
      </c>
      <c r="W108" s="2">
        <f t="shared" si="30"/>
        <v>9.2539452512658826E-3</v>
      </c>
      <c r="X108" s="2">
        <f t="shared" si="31"/>
        <v>0.15271570796063205</v>
      </c>
      <c r="Z108">
        <v>233052.84934926138</v>
      </c>
      <c r="AA108" s="122">
        <v>1194.7648311236117</v>
      </c>
      <c r="AB108" s="122"/>
    </row>
    <row r="109" spans="1:28" x14ac:dyDescent="0.2">
      <c r="A109" s="111"/>
      <c r="B109" s="115">
        <f t="shared" si="36"/>
        <v>94</v>
      </c>
      <c r="C109" s="115">
        <f t="shared" si="37"/>
        <v>91</v>
      </c>
      <c r="D109" s="3" t="s">
        <v>85</v>
      </c>
      <c r="E109" s="102">
        <v>169734.44731582695</v>
      </c>
      <c r="F109" s="102">
        <v>177376.81795798196</v>
      </c>
      <c r="G109" s="102">
        <v>192528.71998848891</v>
      </c>
      <c r="H109" s="2">
        <f t="shared" si="24"/>
        <v>8.5422109861595485E-2</v>
      </c>
      <c r="I109" s="2">
        <f t="shared" si="32"/>
        <v>0.1342937337301271</v>
      </c>
      <c r="J109" s="101"/>
      <c r="K109" s="1"/>
      <c r="L109" s="1"/>
      <c r="M109" s="1">
        <f t="shared" si="33"/>
        <v>3</v>
      </c>
      <c r="N109" s="1"/>
      <c r="Q109" s="3"/>
      <c r="R109" s="56"/>
      <c r="S109" s="3" t="s">
        <v>85</v>
      </c>
      <c r="T109" s="102">
        <v>169734.44731582695</v>
      </c>
      <c r="U109" s="102">
        <v>177376.81795798196</v>
      </c>
      <c r="V109" s="102">
        <v>192528.71998848891</v>
      </c>
      <c r="W109" s="2">
        <f t="shared" si="30"/>
        <v>8.5422109861595485E-2</v>
      </c>
      <c r="X109" s="2">
        <f t="shared" si="31"/>
        <v>0.1342937337301271</v>
      </c>
      <c r="Z109">
        <v>201917.44795161416</v>
      </c>
      <c r="AA109" s="122">
        <v>9388.7279631252459</v>
      </c>
      <c r="AB109" s="122"/>
    </row>
    <row r="110" spans="1:28" x14ac:dyDescent="0.2">
      <c r="A110" s="111"/>
      <c r="B110" s="115">
        <f t="shared" si="36"/>
        <v>82</v>
      </c>
      <c r="C110" s="115">
        <f t="shared" si="37"/>
        <v>86</v>
      </c>
      <c r="D110" s="3" t="s">
        <v>99</v>
      </c>
      <c r="E110" s="102">
        <v>185428.39849112227</v>
      </c>
      <c r="F110" s="102">
        <v>199956.95601838673</v>
      </c>
      <c r="G110" s="102">
        <v>198891.99795159543</v>
      </c>
      <c r="H110" s="2">
        <f t="shared" si="24"/>
        <v>-5.3259365815379045E-3</v>
      </c>
      <c r="I110" s="2">
        <f t="shared" si="32"/>
        <v>7.2608077133976767E-2</v>
      </c>
      <c r="J110" s="101"/>
      <c r="K110" s="1"/>
      <c r="L110" s="1"/>
      <c r="M110" s="1">
        <f t="shared" si="33"/>
        <v>-4</v>
      </c>
      <c r="N110" s="1"/>
      <c r="Q110" s="3"/>
      <c r="R110" s="56"/>
      <c r="S110" s="3" t="s">
        <v>99</v>
      </c>
      <c r="T110" s="102">
        <v>185428.39849112227</v>
      </c>
      <c r="U110" s="102">
        <v>199956.95601838673</v>
      </c>
      <c r="V110" s="102">
        <v>198891.99795159543</v>
      </c>
      <c r="W110" s="2">
        <f t="shared" si="30"/>
        <v>-5.3259365815379045E-3</v>
      </c>
      <c r="X110" s="2">
        <f t="shared" si="31"/>
        <v>7.2608077133976767E-2</v>
      </c>
      <c r="Z110">
        <v>217458.28478562573</v>
      </c>
      <c r="AA110" s="122">
        <v>18566.286834030296</v>
      </c>
      <c r="AB110" s="122"/>
    </row>
    <row r="111" spans="1:28" x14ac:dyDescent="0.2">
      <c r="A111" s="111"/>
      <c r="B111" s="115">
        <f t="shared" si="36"/>
        <v>104</v>
      </c>
      <c r="C111" s="115">
        <f t="shared" si="37"/>
        <v>104</v>
      </c>
      <c r="D111" s="3" t="s">
        <v>94</v>
      </c>
      <c r="E111" s="102">
        <v>135014.66731457168</v>
      </c>
      <c r="F111" s="102">
        <v>156693.42719236659</v>
      </c>
      <c r="G111" s="102">
        <v>153870.82080165506</v>
      </c>
      <c r="H111" s="2">
        <f t="shared" si="24"/>
        <v>-1.8013559606723795E-2</v>
      </c>
      <c r="I111" s="2">
        <f t="shared" si="32"/>
        <v>0.1396600374028274</v>
      </c>
      <c r="J111" s="101"/>
      <c r="K111" s="1"/>
      <c r="L111" s="1"/>
      <c r="M111" s="1">
        <f t="shared" si="33"/>
        <v>0</v>
      </c>
      <c r="N111" s="1"/>
      <c r="Q111" s="3"/>
      <c r="R111" s="56"/>
      <c r="S111" s="3" t="s">
        <v>94</v>
      </c>
      <c r="T111" s="102">
        <v>135014.66731457168</v>
      </c>
      <c r="U111" s="102">
        <v>156693.42719236659</v>
      </c>
      <c r="V111" s="102">
        <v>153870.82080165506</v>
      </c>
      <c r="W111" s="2">
        <f t="shared" si="30"/>
        <v>-1.8013559606723795E-2</v>
      </c>
      <c r="X111" s="2">
        <f t="shared" si="31"/>
        <v>0.1396600374028274</v>
      </c>
      <c r="Z111">
        <v>157284.69707489337</v>
      </c>
      <c r="AA111" s="122">
        <v>3413.8762732383038</v>
      </c>
      <c r="AB111" s="122"/>
    </row>
    <row r="112" spans="1:28" x14ac:dyDescent="0.2">
      <c r="A112" s="111"/>
      <c r="B112" s="115">
        <f t="shared" si="36"/>
        <v>80</v>
      </c>
      <c r="C112" s="115">
        <f t="shared" si="37"/>
        <v>85</v>
      </c>
      <c r="D112" s="3" t="s">
        <v>82</v>
      </c>
      <c r="E112" s="102">
        <v>187172.28027025366</v>
      </c>
      <c r="F112" s="102">
        <v>202765.91402608962</v>
      </c>
      <c r="G112" s="102">
        <v>201225.22280269349</v>
      </c>
      <c r="H112" s="2">
        <f t="shared" si="24"/>
        <v>-7.5983738726317362E-3</v>
      </c>
      <c r="I112" s="2">
        <f t="shared" si="32"/>
        <v>7.5080255004368768E-2</v>
      </c>
      <c r="J112" s="101"/>
      <c r="K112" s="1"/>
      <c r="L112" s="1"/>
      <c r="M112" s="1">
        <f t="shared" si="33"/>
        <v>-5</v>
      </c>
      <c r="N112" s="1"/>
      <c r="Q112" s="3"/>
      <c r="R112" s="56"/>
      <c r="S112" s="3" t="s">
        <v>82</v>
      </c>
      <c r="T112" s="102">
        <v>187172.28027025366</v>
      </c>
      <c r="U112" s="102">
        <v>202765.91402608962</v>
      </c>
      <c r="V112" s="102">
        <v>201225.22280269349</v>
      </c>
      <c r="W112" s="2">
        <f t="shared" si="30"/>
        <v>-7.5983738726317362E-3</v>
      </c>
      <c r="X112" s="2">
        <f t="shared" si="31"/>
        <v>7.5080255004368768E-2</v>
      </c>
      <c r="Z112">
        <v>205465.52267870065</v>
      </c>
      <c r="AA112" s="122">
        <v>4240.2998760071641</v>
      </c>
      <c r="AB112" s="122"/>
    </row>
    <row r="113" spans="1:29" x14ac:dyDescent="0.2">
      <c r="A113" s="111"/>
      <c r="B113" s="115">
        <f t="shared" si="36"/>
        <v>41</v>
      </c>
      <c r="C113" s="115">
        <f t="shared" si="37"/>
        <v>35</v>
      </c>
      <c r="D113" s="3" t="s">
        <v>159</v>
      </c>
      <c r="E113" s="102">
        <v>275406.1175685426</v>
      </c>
      <c r="F113" s="102">
        <v>336199.05840633635</v>
      </c>
      <c r="G113" s="102">
        <v>322566.46869263583</v>
      </c>
      <c r="H113" s="2">
        <f t="shared" si="24"/>
        <v>-4.0549160899861714E-2</v>
      </c>
      <c r="I113" s="2">
        <f t="shared" si="32"/>
        <v>0.17123930121979236</v>
      </c>
      <c r="J113" s="1"/>
      <c r="K113" s="1"/>
      <c r="L113" s="1"/>
      <c r="M113" s="1">
        <f t="shared" si="33"/>
        <v>6</v>
      </c>
      <c r="Q113" s="3"/>
      <c r="R113" s="56"/>
      <c r="S113" s="3" t="s">
        <v>159</v>
      </c>
      <c r="T113" s="102">
        <v>275406.1175685426</v>
      </c>
      <c r="U113" s="102">
        <v>336199.05840633635</v>
      </c>
      <c r="V113" s="102">
        <v>322566.46869263583</v>
      </c>
      <c r="W113" s="2">
        <f t="shared" si="30"/>
        <v>-4.0549160899861714E-2</v>
      </c>
      <c r="X113" s="2">
        <f t="shared" si="31"/>
        <v>0.17123930121979236</v>
      </c>
      <c r="Z113">
        <v>336199.05840633635</v>
      </c>
      <c r="AA113" s="122">
        <v>13632.589713700523</v>
      </c>
      <c r="AB113" s="122"/>
    </row>
    <row r="114" spans="1:29" x14ac:dyDescent="0.2">
      <c r="A114" s="111"/>
      <c r="B114" s="115">
        <f t="shared" si="36"/>
        <v>54</v>
      </c>
      <c r="C114" s="115">
        <f t="shared" si="37"/>
        <v>53</v>
      </c>
      <c r="D114" s="3" t="s">
        <v>84</v>
      </c>
      <c r="E114" s="102">
        <v>240928.29836622157</v>
      </c>
      <c r="F114" s="102">
        <v>263809.1492018819</v>
      </c>
      <c r="G114" s="102">
        <v>266586.62009544595</v>
      </c>
      <c r="H114" s="2">
        <f t="shared" si="24"/>
        <v>1.0528334221792113E-2</v>
      </c>
      <c r="I114" s="2">
        <f t="shared" si="32"/>
        <v>0.10649775017388197</v>
      </c>
      <c r="J114" s="101"/>
      <c r="K114" s="1"/>
      <c r="L114" s="1"/>
      <c r="M114" s="1">
        <f t="shared" si="33"/>
        <v>1</v>
      </c>
      <c r="N114" s="1"/>
      <c r="Q114" s="3"/>
      <c r="R114" s="56"/>
      <c r="S114" s="3" t="s">
        <v>84</v>
      </c>
      <c r="T114" s="102">
        <v>240928.29836622157</v>
      </c>
      <c r="U114" s="102">
        <v>263809.1492018819</v>
      </c>
      <c r="V114" s="102">
        <v>266586.62009544595</v>
      </c>
      <c r="W114" s="2">
        <f t="shared" si="30"/>
        <v>1.0528334221792113E-2</v>
      </c>
      <c r="X114" s="2">
        <f t="shared" si="31"/>
        <v>0.10649775017388197</v>
      </c>
      <c r="Z114">
        <v>273344.30897661665</v>
      </c>
      <c r="AA114" s="122">
        <v>6757.6888811707031</v>
      </c>
      <c r="AB114" s="122"/>
    </row>
    <row r="115" spans="1:29" x14ac:dyDescent="0.2">
      <c r="A115" s="111"/>
      <c r="B115" s="112">
        <f t="shared" si="36"/>
        <v>103</v>
      </c>
      <c r="C115" s="112">
        <f t="shared" si="37"/>
        <v>105</v>
      </c>
      <c r="D115" s="3" t="s">
        <v>98</v>
      </c>
      <c r="E115" s="102">
        <v>137577.21880007663</v>
      </c>
      <c r="F115" s="102">
        <v>150296.49129184484</v>
      </c>
      <c r="G115" s="102">
        <v>150037.93831488691</v>
      </c>
      <c r="H115" s="2">
        <f t="shared" si="24"/>
        <v>-1.7202861805727387E-3</v>
      </c>
      <c r="I115" s="2">
        <f t="shared" si="32"/>
        <v>9.0572549899542887E-2</v>
      </c>
      <c r="J115" s="101"/>
      <c r="K115" s="1"/>
      <c r="L115" s="1"/>
      <c r="M115" s="1">
        <f t="shared" si="33"/>
        <v>-2</v>
      </c>
      <c r="N115" s="1"/>
      <c r="Q115" s="3"/>
      <c r="R115" s="56"/>
      <c r="S115" s="3" t="s">
        <v>98</v>
      </c>
      <c r="T115" s="102">
        <v>137577.21880007663</v>
      </c>
      <c r="U115" s="102">
        <v>150296.49129184484</v>
      </c>
      <c r="V115" s="102">
        <v>150037.93831488691</v>
      </c>
      <c r="W115" s="2">
        <f t="shared" si="30"/>
        <v>-1.7202861805727387E-3</v>
      </c>
      <c r="X115" s="2">
        <f t="shared" si="31"/>
        <v>9.0572549899542887E-2</v>
      </c>
      <c r="Z115">
        <v>156091.6765963349</v>
      </c>
      <c r="AA115" s="122">
        <v>6053.7382814479934</v>
      </c>
      <c r="AB115" s="122"/>
    </row>
    <row r="116" spans="1:29" x14ac:dyDescent="0.2">
      <c r="A116" s="111"/>
      <c r="B116" s="115">
        <f t="shared" si="36"/>
        <v>106</v>
      </c>
      <c r="C116" s="115">
        <f t="shared" si="37"/>
        <v>103</v>
      </c>
      <c r="D116" s="3" t="s">
        <v>92</v>
      </c>
      <c r="E116" s="102">
        <v>133186.8278193071</v>
      </c>
      <c r="F116" s="102">
        <v>157447.51673811424</v>
      </c>
      <c r="G116" s="102">
        <v>154339.65721528724</v>
      </c>
      <c r="H116" s="2">
        <f t="shared" si="24"/>
        <v>-1.9739018990031831E-2</v>
      </c>
      <c r="I116" s="2">
        <f t="shared" si="32"/>
        <v>0.15882073131644758</v>
      </c>
      <c r="J116" s="101"/>
      <c r="K116" s="1"/>
      <c r="M116" s="1">
        <f t="shared" si="33"/>
        <v>3</v>
      </c>
      <c r="N116" s="1"/>
      <c r="Q116" s="3"/>
      <c r="R116" s="56"/>
      <c r="S116" s="3" t="s">
        <v>92</v>
      </c>
      <c r="T116" s="102">
        <v>133186.8278193071</v>
      </c>
      <c r="U116" s="102">
        <v>157447.51673811424</v>
      </c>
      <c r="V116" s="102">
        <v>154339.65721528724</v>
      </c>
      <c r="W116" s="2">
        <f t="shared" si="30"/>
        <v>-1.9739018990031831E-2</v>
      </c>
      <c r="X116" s="2">
        <f t="shared" si="31"/>
        <v>0.15882073131644758</v>
      </c>
      <c r="Z116">
        <v>157447.51673811424</v>
      </c>
      <c r="AA116" s="122">
        <v>3107.8595228269987</v>
      </c>
      <c r="AB116" s="122"/>
    </row>
    <row r="117" spans="1:29" x14ac:dyDescent="0.2">
      <c r="A117" s="111"/>
      <c r="B117" s="115">
        <f t="shared" si="36"/>
        <v>96</v>
      </c>
      <c r="C117" s="115">
        <f t="shared" si="37"/>
        <v>96</v>
      </c>
      <c r="D117" s="103" t="s">
        <v>83</v>
      </c>
      <c r="E117" s="104">
        <v>160514.03880344599</v>
      </c>
      <c r="F117" s="104">
        <v>176170.6881647328</v>
      </c>
      <c r="G117" s="104">
        <v>176674.25421118885</v>
      </c>
      <c r="H117" s="105">
        <f t="shared" ref="H117:H121" si="38">+G117/F117*1-1</f>
        <v>2.8583985889025776E-3</v>
      </c>
      <c r="I117" s="105">
        <f t="shared" si="32"/>
        <v>0.10067789414688821</v>
      </c>
      <c r="J117" s="101"/>
      <c r="K117" s="1"/>
      <c r="L117" s="1"/>
      <c r="M117" s="1">
        <f t="shared" si="33"/>
        <v>0</v>
      </c>
      <c r="N117" s="1"/>
      <c r="Q117" s="3"/>
      <c r="R117" s="56"/>
      <c r="S117" s="103" t="s">
        <v>83</v>
      </c>
      <c r="T117" s="104">
        <v>160514.03880344599</v>
      </c>
      <c r="U117" s="104">
        <v>176170.6881647328</v>
      </c>
      <c r="V117" s="104">
        <v>176674.25421118885</v>
      </c>
      <c r="W117" s="105">
        <f t="shared" si="30"/>
        <v>2.8583985889025776E-3</v>
      </c>
      <c r="X117" s="105">
        <f t="shared" si="31"/>
        <v>0.10067789414688821</v>
      </c>
      <c r="Z117">
        <v>176674.25421118885</v>
      </c>
      <c r="AA117" s="122">
        <v>0</v>
      </c>
      <c r="AB117" s="122"/>
    </row>
    <row r="118" spans="1:29" x14ac:dyDescent="0.2">
      <c r="A118" s="111"/>
      <c r="B118" s="115">
        <f t="shared" si="36"/>
        <v>109</v>
      </c>
      <c r="C118" s="115">
        <f t="shared" si="37"/>
        <v>108</v>
      </c>
      <c r="D118" s="103" t="s">
        <v>81</v>
      </c>
      <c r="E118" s="104">
        <v>114540.68115266901</v>
      </c>
      <c r="F118" s="104">
        <v>131605.50617524053</v>
      </c>
      <c r="G118" s="104">
        <v>138185.16336308981</v>
      </c>
      <c r="H118" s="105">
        <f t="shared" si="38"/>
        <v>4.9995303229091848E-2</v>
      </c>
      <c r="I118" s="105">
        <f t="shared" si="32"/>
        <v>0.20642868518396118</v>
      </c>
      <c r="J118" s="101"/>
      <c r="K118" s="1"/>
      <c r="L118" s="1"/>
      <c r="M118" s="1">
        <f t="shared" si="33"/>
        <v>1</v>
      </c>
      <c r="N118" s="1"/>
      <c r="Q118" s="3"/>
      <c r="R118" s="56"/>
      <c r="S118" s="103" t="s">
        <v>81</v>
      </c>
      <c r="T118" s="104">
        <v>114540.68115266901</v>
      </c>
      <c r="U118" s="104">
        <v>131605.50617524053</v>
      </c>
      <c r="V118" s="104">
        <v>138185.16336308981</v>
      </c>
      <c r="W118" s="105">
        <f t="shared" si="30"/>
        <v>4.9995303229091848E-2</v>
      </c>
      <c r="X118" s="105">
        <f t="shared" si="31"/>
        <v>0.20642868518396118</v>
      </c>
      <c r="Z118">
        <v>138185.16336308981</v>
      </c>
      <c r="AA118" s="122">
        <v>0</v>
      </c>
      <c r="AB118" s="122"/>
    </row>
    <row r="119" spans="1:29" x14ac:dyDescent="0.2">
      <c r="A119" s="111"/>
      <c r="B119" s="115">
        <f t="shared" si="36"/>
        <v>84</v>
      </c>
      <c r="C119" s="115">
        <f t="shared" si="37"/>
        <v>79</v>
      </c>
      <c r="D119" s="103" t="s">
        <v>101</v>
      </c>
      <c r="E119" s="104">
        <v>184189.84021653931</v>
      </c>
      <c r="F119" s="104">
        <v>205918.33336286971</v>
      </c>
      <c r="G119" s="104">
        <v>211863.81169688198</v>
      </c>
      <c r="H119" s="105">
        <f t="shared" si="38"/>
        <v>2.8872991719174124E-2</v>
      </c>
      <c r="I119" s="105">
        <f t="shared" si="32"/>
        <v>0.15024700302583627</v>
      </c>
      <c r="J119" s="101"/>
      <c r="K119" s="1"/>
      <c r="L119" s="1"/>
      <c r="M119" s="1">
        <f t="shared" si="33"/>
        <v>5</v>
      </c>
      <c r="N119" s="1"/>
      <c r="Q119" s="3"/>
      <c r="R119" s="56"/>
      <c r="S119" s="103" t="s">
        <v>101</v>
      </c>
      <c r="T119" s="104">
        <v>184189.84021653931</v>
      </c>
      <c r="U119" s="104">
        <v>205918.33336286971</v>
      </c>
      <c r="V119" s="104">
        <v>211863.81169688198</v>
      </c>
      <c r="W119" s="105">
        <f t="shared" si="30"/>
        <v>2.8872991719174124E-2</v>
      </c>
      <c r="X119" s="105">
        <f t="shared" si="31"/>
        <v>0.15024700302583627</v>
      </c>
      <c r="Z119">
        <v>211863.81169688198</v>
      </c>
      <c r="AA119" s="122">
        <v>0</v>
      </c>
      <c r="AB119" s="122"/>
    </row>
    <row r="120" spans="1:29" x14ac:dyDescent="0.2">
      <c r="A120" s="111"/>
      <c r="B120" s="115">
        <f t="shared" si="36"/>
        <v>29</v>
      </c>
      <c r="C120" s="115">
        <f t="shared" si="37"/>
        <v>28</v>
      </c>
      <c r="D120" s="103" t="s">
        <v>93</v>
      </c>
      <c r="E120" s="104">
        <v>308267.07302980265</v>
      </c>
      <c r="F120" s="104">
        <v>328675.45184396766</v>
      </c>
      <c r="G120" s="104">
        <v>336118.54946528072</v>
      </c>
      <c r="H120" s="105">
        <f t="shared" si="38"/>
        <v>2.2645736332163047E-2</v>
      </c>
      <c r="I120" s="105">
        <f t="shared" si="32"/>
        <v>9.0348528507244952E-2</v>
      </c>
      <c r="J120" s="101"/>
      <c r="K120" s="1"/>
      <c r="L120" s="1"/>
      <c r="M120" s="1">
        <f t="shared" si="33"/>
        <v>1</v>
      </c>
      <c r="N120" s="1"/>
      <c r="Q120" s="3"/>
      <c r="R120" s="56"/>
      <c r="S120" s="103" t="s">
        <v>93</v>
      </c>
      <c r="T120" s="104">
        <v>308267.07302980265</v>
      </c>
      <c r="U120" s="104">
        <v>328675.45184396766</v>
      </c>
      <c r="V120" s="104">
        <v>336118.54946528072</v>
      </c>
      <c r="W120" s="105">
        <f t="shared" si="30"/>
        <v>2.2645736332163047E-2</v>
      </c>
      <c r="X120" s="105">
        <f t="shared" si="31"/>
        <v>9.0348528507244952E-2</v>
      </c>
      <c r="Z120">
        <v>336118.54946528072</v>
      </c>
      <c r="AA120" s="122">
        <v>0</v>
      </c>
      <c r="AB120" s="122"/>
    </row>
    <row r="121" spans="1:29" x14ac:dyDescent="0.2">
      <c r="A121" s="111"/>
      <c r="B121" s="118">
        <f t="shared" si="36"/>
        <v>70</v>
      </c>
      <c r="C121" s="115">
        <f t="shared" si="37"/>
        <v>77</v>
      </c>
      <c r="D121" s="3" t="s">
        <v>95</v>
      </c>
      <c r="E121" s="102">
        <v>208033.78398298487</v>
      </c>
      <c r="F121" s="102">
        <v>214288.17288495097</v>
      </c>
      <c r="G121" s="102">
        <v>218061.84109675841</v>
      </c>
      <c r="H121" s="2">
        <f t="shared" si="38"/>
        <v>1.7610249604552264E-2</v>
      </c>
      <c r="I121" s="2">
        <f t="shared" si="32"/>
        <v>4.8203983611593282E-2</v>
      </c>
      <c r="J121" s="101"/>
      <c r="K121" s="1"/>
      <c r="L121" s="1"/>
      <c r="M121" s="1">
        <f t="shared" si="33"/>
        <v>-7</v>
      </c>
      <c r="N121" s="1"/>
      <c r="Q121" s="3"/>
      <c r="R121" s="56"/>
      <c r="S121" s="3" t="s">
        <v>95</v>
      </c>
      <c r="T121" s="102">
        <v>208033.78398298487</v>
      </c>
      <c r="U121" s="102">
        <v>214288.17288495097</v>
      </c>
      <c r="V121" s="102">
        <v>218061.84109675841</v>
      </c>
      <c r="W121" s="2">
        <f t="shared" si="30"/>
        <v>1.7610249604552264E-2</v>
      </c>
      <c r="X121" s="2">
        <f t="shared" si="31"/>
        <v>4.8203983611593282E-2</v>
      </c>
      <c r="Z121">
        <v>226828.58018591735</v>
      </c>
      <c r="AA121" s="122">
        <v>8766.7390891589457</v>
      </c>
      <c r="AB121" s="122"/>
    </row>
    <row r="122" spans="1:29" x14ac:dyDescent="0.2">
      <c r="A122" s="111"/>
      <c r="B122" s="118"/>
      <c r="C122" s="119"/>
      <c r="D122" s="142" t="s">
        <v>7</v>
      </c>
      <c r="E122" s="143"/>
      <c r="F122" s="143"/>
      <c r="G122" s="143"/>
      <c r="H122" s="144"/>
      <c r="I122" s="144"/>
      <c r="J122" s="1">
        <f>COUNTIF(I100:I121,"&lt;0")</f>
        <v>0</v>
      </c>
      <c r="K122" s="1">
        <f>COUNTIF(AA100:AA121,"=0")</f>
        <v>6</v>
      </c>
      <c r="Q122" s="123"/>
      <c r="R122" s="56"/>
      <c r="S122" s="142" t="s">
        <v>7</v>
      </c>
      <c r="T122" s="143">
        <v>194265.16759085358</v>
      </c>
      <c r="U122" s="143">
        <v>215347.45722229517</v>
      </c>
      <c r="V122" s="143">
        <v>217041.98060187366</v>
      </c>
      <c r="W122" s="144">
        <f t="shared" si="30"/>
        <v>7.8687875001435259E-3</v>
      </c>
      <c r="X122" s="144">
        <f t="shared" si="31"/>
        <v>0.11724599573604899</v>
      </c>
      <c r="Z122">
        <v>219798.69443463872</v>
      </c>
      <c r="AA122" s="122">
        <v>2756.7138327650609</v>
      </c>
      <c r="AB122" s="122"/>
    </row>
    <row r="123" spans="1:29" x14ac:dyDescent="0.2">
      <c r="A123" s="111"/>
      <c r="B123" s="116"/>
      <c r="C123" s="116"/>
      <c r="D123" s="142" t="s">
        <v>145</v>
      </c>
      <c r="E123" s="143">
        <v>307932.03754836082</v>
      </c>
      <c r="F123" s="143">
        <v>331210.88858239749</v>
      </c>
      <c r="G123" s="143">
        <v>333021.96557916695</v>
      </c>
      <c r="H123" s="144"/>
      <c r="I123" s="144"/>
      <c r="J123" s="101"/>
      <c r="M123" s="1"/>
      <c r="N123" s="1"/>
      <c r="Q123" s="123"/>
      <c r="S123" s="142" t="s">
        <v>145</v>
      </c>
      <c r="T123" s="143">
        <v>307932.03754836082</v>
      </c>
      <c r="U123" s="143">
        <v>331210.88858239749</v>
      </c>
      <c r="V123" s="143">
        <v>333021.96557916695</v>
      </c>
      <c r="W123" s="144">
        <f t="shared" si="30"/>
        <v>5.4680478788635689E-3</v>
      </c>
      <c r="X123" s="144">
        <f t="shared" si="31"/>
        <v>8.1478784184207287E-2</v>
      </c>
      <c r="Z123">
        <v>338343.30621436454</v>
      </c>
      <c r="AA123" s="122">
        <v>5321.3406351975864</v>
      </c>
      <c r="AB123" s="122"/>
    </row>
    <row r="124" spans="1:29" x14ac:dyDescent="0.2">
      <c r="C124" s="1"/>
      <c r="D124" s="1"/>
      <c r="I124" s="4"/>
      <c r="J124" s="4"/>
    </row>
    <row r="125" spans="1:29" x14ac:dyDescent="0.2">
      <c r="C125" s="1">
        <f>MAX(C4:C122)</f>
        <v>109</v>
      </c>
      <c r="D125" s="1" t="s">
        <v>190</v>
      </c>
      <c r="M125" s="5"/>
      <c r="N125" s="5"/>
      <c r="O125" s="5"/>
    </row>
    <row r="126" spans="1:29" x14ac:dyDescent="0.2">
      <c r="I126" s="6" t="s">
        <v>128</v>
      </c>
      <c r="J126">
        <f>SUM(J4:J125)</f>
        <v>2</v>
      </c>
      <c r="K126">
        <f>SUM(K12:K122)</f>
        <v>19</v>
      </c>
      <c r="L126" s="121" t="s">
        <v>194</v>
      </c>
      <c r="Z126" s="107" t="s">
        <v>161</v>
      </c>
      <c r="AA126" s="122">
        <f>COUNTIF(AA4:AA123,"=0")</f>
        <v>20</v>
      </c>
      <c r="AB126" s="121" t="s">
        <v>193</v>
      </c>
      <c r="AC126" s="121"/>
    </row>
    <row r="127" spans="1:29" x14ac:dyDescent="0.2">
      <c r="K127" s="121" t="s">
        <v>191</v>
      </c>
      <c r="L127" s="121" t="s">
        <v>192</v>
      </c>
    </row>
    <row r="128" spans="1:29" x14ac:dyDescent="0.2">
      <c r="E128" t="s">
        <v>122</v>
      </c>
      <c r="G128">
        <f>QUARTILE(G$4:G$121,1)</f>
        <v>207325.39438275262</v>
      </c>
      <c r="I128" s="5"/>
      <c r="J128" s="5"/>
    </row>
    <row r="129" spans="5:17" x14ac:dyDescent="0.2">
      <c r="E129" t="s">
        <v>123</v>
      </c>
      <c r="G129">
        <f>QUARTILE(G$4:G$121,2)</f>
        <v>260580.90448852954</v>
      </c>
      <c r="I129" s="5"/>
      <c r="J129" s="5"/>
      <c r="Q129" t="s">
        <v>178</v>
      </c>
    </row>
    <row r="130" spans="5:17" x14ac:dyDescent="0.2">
      <c r="E130" t="s">
        <v>124</v>
      </c>
      <c r="G130">
        <f>QUARTILE(G$4:G$121,3)</f>
        <v>336118.54946528072</v>
      </c>
      <c r="I130" s="5"/>
      <c r="J130" s="5"/>
    </row>
    <row r="131" spans="5:17" x14ac:dyDescent="0.2">
      <c r="E131" t="s">
        <v>125</v>
      </c>
      <c r="G131">
        <f>QUARTILE(G$4:G$121,4)</f>
        <v>618881.51481335529</v>
      </c>
      <c r="I131" s="5"/>
      <c r="J131" s="5"/>
    </row>
    <row r="133" spans="5:17" x14ac:dyDescent="0.2">
      <c r="G133" s="6" t="s">
        <v>127</v>
      </c>
      <c r="H133">
        <f>COUNTIF(H4:H121,"&gt;0")</f>
        <v>74</v>
      </c>
      <c r="I133">
        <f>COUNTIF(I4:I121,"&gt;0")</f>
        <v>107</v>
      </c>
    </row>
    <row r="134" spans="5:17" x14ac:dyDescent="0.2">
      <c r="G134" s="6" t="s">
        <v>128</v>
      </c>
      <c r="H134">
        <f>COUNTIF(H4:H121,"&lt;0")</f>
        <v>35</v>
      </c>
      <c r="I134">
        <f>COUNTIF(I4:I121,"&lt;0")</f>
        <v>2</v>
      </c>
    </row>
    <row r="135" spans="5:17" x14ac:dyDescent="0.2">
      <c r="G135" t="s">
        <v>129</v>
      </c>
      <c r="H135" s="4">
        <f>MAX(H4:H121)</f>
        <v>8.5422109861595485E-2</v>
      </c>
      <c r="I135" s="4">
        <f>MAX(I4:I121)</f>
        <v>0.20642868518396118</v>
      </c>
      <c r="J135" s="4"/>
    </row>
    <row r="136" spans="5:17" x14ac:dyDescent="0.2">
      <c r="G136" t="s">
        <v>130</v>
      </c>
      <c r="H136" s="4">
        <f>MIN(H4:H121)</f>
        <v>-5.4663044092073676E-2</v>
      </c>
      <c r="I136" s="4">
        <f>MIN(I4:I121)</f>
        <v>-4.27119690977672E-2</v>
      </c>
      <c r="J136" s="4"/>
    </row>
    <row r="140" spans="5:17" x14ac:dyDescent="0.2">
      <c r="K140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D7CE-D78D-40F1-950A-36D0FDA583E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workbookViewId="0">
      <selection activeCell="D36" sqref="D36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19" t="s">
        <v>151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392629</v>
      </c>
      <c r="D4" s="22">
        <v>39479</v>
      </c>
      <c r="E4" s="17"/>
      <c r="F4" s="22">
        <v>41852</v>
      </c>
      <c r="G4" s="21">
        <v>578377</v>
      </c>
      <c r="H4" s="26">
        <f>+G4/C4-1</f>
        <v>0.47308782591199328</v>
      </c>
      <c r="I4" s="26">
        <f>H4/(((YEAR(DATE(2014,8,1))-YEAR(D4))*12+MONTH(DATE(2014,8,1))-MONTH(D4))/12)</f>
        <v>7.2782742447998969E-2</v>
      </c>
    </row>
    <row r="5" spans="1:9" x14ac:dyDescent="0.2">
      <c r="A5" s="15"/>
      <c r="B5" s="23" t="s">
        <v>141</v>
      </c>
      <c r="C5" s="24">
        <v>286256</v>
      </c>
      <c r="D5" s="25">
        <v>39479</v>
      </c>
      <c r="E5" s="17"/>
      <c r="F5" s="25">
        <v>41852</v>
      </c>
      <c r="G5" s="24">
        <v>317333</v>
      </c>
      <c r="H5" s="27">
        <f t="shared" ref="H5:H13" si="0">+G5/C5-1</f>
        <v>0.10856366329439382</v>
      </c>
      <c r="I5" s="27">
        <f t="shared" ref="I5:I14" si="1">H5/(((YEAR(DATE(2014,8,1))-YEAR(D5))*12+MONTH(DATE(2014,8,1))-MONTH(D5))/12)</f>
        <v>1.6702102045291357E-2</v>
      </c>
    </row>
    <row r="6" spans="1:9" x14ac:dyDescent="0.2">
      <c r="A6" s="15"/>
      <c r="B6" s="20" t="s">
        <v>138</v>
      </c>
      <c r="C6" s="21">
        <v>214024</v>
      </c>
      <c r="D6" s="22">
        <v>39479</v>
      </c>
      <c r="E6" s="17"/>
      <c r="F6" s="22">
        <v>41852</v>
      </c>
      <c r="G6" s="21">
        <v>223696</v>
      </c>
      <c r="H6" s="26">
        <f t="shared" si="0"/>
        <v>4.5191193511008088E-2</v>
      </c>
      <c r="I6" s="26">
        <f t="shared" si="1"/>
        <v>6.9524913093858597E-3</v>
      </c>
    </row>
    <row r="7" spans="1:9" x14ac:dyDescent="0.2">
      <c r="A7" s="15"/>
      <c r="B7" s="23" t="s">
        <v>142</v>
      </c>
      <c r="C7" s="24">
        <v>240599</v>
      </c>
      <c r="D7" s="25">
        <v>39356</v>
      </c>
      <c r="E7" s="17"/>
      <c r="F7" s="25">
        <v>41852</v>
      </c>
      <c r="G7" s="24">
        <v>241927</v>
      </c>
      <c r="H7" s="27">
        <f t="shared" si="0"/>
        <v>5.5195574378945622E-3</v>
      </c>
      <c r="I7" s="27">
        <f t="shared" si="1"/>
        <v>8.0774011286261892E-4</v>
      </c>
    </row>
    <row r="8" spans="1:9" x14ac:dyDescent="0.2">
      <c r="A8" s="15"/>
      <c r="B8" s="20" t="s">
        <v>144</v>
      </c>
      <c r="C8" s="21">
        <v>188982</v>
      </c>
      <c r="D8" s="22">
        <v>39356</v>
      </c>
      <c r="E8" s="17"/>
      <c r="F8" s="22">
        <v>39356</v>
      </c>
      <c r="G8" s="21">
        <v>185639</v>
      </c>
      <c r="H8" s="26">
        <f t="shared" si="0"/>
        <v>-1.7689515403583433E-2</v>
      </c>
      <c r="I8" s="26">
        <f t="shared" si="1"/>
        <v>-2.5887095712561125E-3</v>
      </c>
    </row>
    <row r="9" spans="1:9" x14ac:dyDescent="0.2">
      <c r="A9" s="15"/>
      <c r="B9" s="23" t="s">
        <v>137</v>
      </c>
      <c r="C9" s="24">
        <v>178894</v>
      </c>
      <c r="D9" s="25">
        <v>39356</v>
      </c>
      <c r="E9" s="17"/>
      <c r="F9" s="25">
        <v>39356</v>
      </c>
      <c r="G9" s="24">
        <v>174886</v>
      </c>
      <c r="H9" s="27">
        <f t="shared" si="0"/>
        <v>-2.2404328820418762E-2</v>
      </c>
      <c r="I9" s="27">
        <f t="shared" si="1"/>
        <v>-3.2786822664027456E-3</v>
      </c>
    </row>
    <row r="10" spans="1:9" x14ac:dyDescent="0.2">
      <c r="A10" s="15"/>
      <c r="B10" s="20" t="s">
        <v>9</v>
      </c>
      <c r="C10" s="21">
        <v>172781</v>
      </c>
      <c r="D10" s="22">
        <v>39417</v>
      </c>
      <c r="E10" s="17"/>
      <c r="F10" s="22">
        <v>39417</v>
      </c>
      <c r="G10" s="21">
        <v>163337</v>
      </c>
      <c r="H10" s="26">
        <f t="shared" si="0"/>
        <v>-5.4658787713926849E-2</v>
      </c>
      <c r="I10" s="26">
        <f t="shared" si="1"/>
        <v>-8.1988181570890276E-3</v>
      </c>
    </row>
    <row r="11" spans="1:9" x14ac:dyDescent="0.2">
      <c r="A11" s="15"/>
      <c r="B11" s="23" t="s">
        <v>140</v>
      </c>
      <c r="C11" s="24">
        <v>171936</v>
      </c>
      <c r="D11" s="25">
        <v>39356</v>
      </c>
      <c r="E11" s="17"/>
      <c r="F11" s="25">
        <v>39356</v>
      </c>
      <c r="G11" s="24">
        <v>162046</v>
      </c>
      <c r="H11" s="27">
        <f t="shared" si="0"/>
        <v>-5.7521403312860597E-2</v>
      </c>
      <c r="I11" s="27">
        <f t="shared" si="1"/>
        <v>-8.4177663384674053E-3</v>
      </c>
    </row>
    <row r="12" spans="1:9" x14ac:dyDescent="0.2">
      <c r="A12" s="15"/>
      <c r="B12" s="20" t="s">
        <v>143</v>
      </c>
      <c r="C12" s="21">
        <v>171145</v>
      </c>
      <c r="D12" s="22">
        <v>39356</v>
      </c>
      <c r="E12" s="17"/>
      <c r="F12" s="22">
        <v>39356</v>
      </c>
      <c r="G12" s="21">
        <v>159485</v>
      </c>
      <c r="H12" s="26">
        <f t="shared" si="0"/>
        <v>-6.8129363989599456E-2</v>
      </c>
      <c r="I12" s="26">
        <f t="shared" si="1"/>
        <v>-9.9701508277462627E-3</v>
      </c>
    </row>
    <row r="13" spans="1:9" ht="13.5" thickBot="1" x14ac:dyDescent="0.25">
      <c r="A13" s="16"/>
      <c r="B13" s="28" t="s">
        <v>139</v>
      </c>
      <c r="C13" s="29">
        <v>162276</v>
      </c>
      <c r="D13" s="30">
        <v>39508</v>
      </c>
      <c r="E13" s="17"/>
      <c r="F13" s="30">
        <v>39508</v>
      </c>
      <c r="G13" s="29">
        <v>148864</v>
      </c>
      <c r="H13" s="34">
        <f t="shared" si="0"/>
        <v>-8.2649313515245626E-2</v>
      </c>
      <c r="I13" s="34">
        <f t="shared" si="1"/>
        <v>-1.2880412495882435E-2</v>
      </c>
    </row>
    <row r="14" spans="1:9" ht="14.25" thickTop="1" thickBot="1" x14ac:dyDescent="0.25">
      <c r="A14" s="15"/>
      <c r="B14" s="31" t="s">
        <v>145</v>
      </c>
      <c r="C14" s="32">
        <v>242485</v>
      </c>
      <c r="D14" s="33">
        <v>39479</v>
      </c>
      <c r="E14" s="17"/>
      <c r="F14" s="33">
        <v>41852</v>
      </c>
      <c r="G14" s="32">
        <v>274417</v>
      </c>
      <c r="H14" s="35">
        <f>+G14/C14-1</f>
        <v>0.13168649607192195</v>
      </c>
      <c r="I14" s="35">
        <f t="shared" si="1"/>
        <v>2.025946093414184E-2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39"/>
      <c r="F20" s="36" t="s">
        <v>151</v>
      </c>
      <c r="G20" s="36" t="s">
        <v>147</v>
      </c>
      <c r="H20" s="36" t="s">
        <v>152</v>
      </c>
      <c r="I20" s="7"/>
    </row>
    <row r="21" spans="1:9" x14ac:dyDescent="0.2">
      <c r="A21" s="15"/>
      <c r="B21" s="43" t="s">
        <v>139</v>
      </c>
      <c r="C21" s="44">
        <v>162276</v>
      </c>
      <c r="D21" s="45">
        <v>39508</v>
      </c>
      <c r="E21" s="15"/>
      <c r="F21" s="44">
        <v>148864</v>
      </c>
      <c r="G21" s="51">
        <f t="shared" ref="G21:G31" si="2">+F21/C21-1</f>
        <v>-8.2649313515245626E-2</v>
      </c>
      <c r="H21" s="52">
        <f t="shared" ref="H21:H31" si="3">G21/(((YEAR(DATE(2014,8,1))-YEAR(D21))*12+MONTH(DATE(2014,8,1))-MONTH(D21))/12)</f>
        <v>-1.2880412495882435E-2</v>
      </c>
      <c r="I21" s="7"/>
    </row>
    <row r="22" spans="1:9" x14ac:dyDescent="0.2">
      <c r="A22" s="15"/>
      <c r="B22" s="20" t="s">
        <v>143</v>
      </c>
      <c r="C22" s="46">
        <v>171145</v>
      </c>
      <c r="D22" s="47">
        <v>39356</v>
      </c>
      <c r="E22" s="15"/>
      <c r="F22" s="21">
        <v>159485</v>
      </c>
      <c r="G22" s="53">
        <f t="shared" si="2"/>
        <v>-6.8129363989599456E-2</v>
      </c>
      <c r="H22" s="26">
        <f t="shared" si="3"/>
        <v>-9.9701508277462627E-3</v>
      </c>
      <c r="I22" s="7"/>
    </row>
    <row r="23" spans="1:9" x14ac:dyDescent="0.2">
      <c r="A23" s="15"/>
      <c r="B23" s="43" t="s">
        <v>140</v>
      </c>
      <c r="C23" s="44">
        <v>171936</v>
      </c>
      <c r="D23" s="45">
        <v>39356</v>
      </c>
      <c r="E23" s="15"/>
      <c r="F23" s="44">
        <v>162046</v>
      </c>
      <c r="G23" s="51">
        <f t="shared" si="2"/>
        <v>-5.7521403312860597E-2</v>
      </c>
      <c r="H23" s="27">
        <f t="shared" si="3"/>
        <v>-8.4177663384674053E-3</v>
      </c>
      <c r="I23" s="7"/>
    </row>
    <row r="24" spans="1:9" x14ac:dyDescent="0.2">
      <c r="A24" s="15"/>
      <c r="B24" s="20" t="s">
        <v>9</v>
      </c>
      <c r="C24" s="46">
        <v>172781</v>
      </c>
      <c r="D24" s="47">
        <v>39417</v>
      </c>
      <c r="E24" s="15"/>
      <c r="F24" s="21">
        <v>163337</v>
      </c>
      <c r="G24" s="53">
        <f t="shared" si="2"/>
        <v>-5.4658787713926849E-2</v>
      </c>
      <c r="H24" s="26">
        <f t="shared" si="3"/>
        <v>-8.1988181570890276E-3</v>
      </c>
      <c r="I24" s="7"/>
    </row>
    <row r="25" spans="1:9" x14ac:dyDescent="0.2">
      <c r="A25" s="15"/>
      <c r="B25" s="43" t="s">
        <v>137</v>
      </c>
      <c r="C25" s="44">
        <v>178894</v>
      </c>
      <c r="D25" s="45">
        <v>39356</v>
      </c>
      <c r="E25" s="15"/>
      <c r="F25" s="44">
        <v>174886</v>
      </c>
      <c r="G25" s="51">
        <f t="shared" si="2"/>
        <v>-2.2404328820418762E-2</v>
      </c>
      <c r="H25" s="27">
        <f t="shared" si="3"/>
        <v>-3.2786822664027456E-3</v>
      </c>
      <c r="I25" s="7"/>
    </row>
    <row r="26" spans="1:9" x14ac:dyDescent="0.2">
      <c r="A26" s="15"/>
      <c r="B26" s="20" t="s">
        <v>144</v>
      </c>
      <c r="C26" s="46">
        <v>188982</v>
      </c>
      <c r="D26" s="47">
        <v>39356</v>
      </c>
      <c r="E26" s="15"/>
      <c r="F26" s="21">
        <v>185639</v>
      </c>
      <c r="G26" s="53">
        <f t="shared" si="2"/>
        <v>-1.7689515403583433E-2</v>
      </c>
      <c r="H26" s="26">
        <f t="shared" si="3"/>
        <v>-2.5887095712561125E-3</v>
      </c>
      <c r="I26" s="7"/>
    </row>
    <row r="27" spans="1:9" x14ac:dyDescent="0.2">
      <c r="A27" s="15"/>
      <c r="B27" s="43" t="s">
        <v>142</v>
      </c>
      <c r="C27" s="44">
        <v>240599</v>
      </c>
      <c r="D27" s="45">
        <v>39356</v>
      </c>
      <c r="E27" s="15"/>
      <c r="F27" s="44">
        <v>241927</v>
      </c>
      <c r="G27" s="51">
        <f t="shared" si="2"/>
        <v>5.5195574378945622E-3</v>
      </c>
      <c r="H27" s="27">
        <f t="shared" si="3"/>
        <v>8.0774011286261892E-4</v>
      </c>
      <c r="I27" s="7"/>
    </row>
    <row r="28" spans="1:9" x14ac:dyDescent="0.2">
      <c r="A28" s="15"/>
      <c r="B28" s="20" t="s">
        <v>138</v>
      </c>
      <c r="C28" s="46">
        <v>214024</v>
      </c>
      <c r="D28" s="47">
        <v>39479</v>
      </c>
      <c r="E28" s="15"/>
      <c r="F28" s="21">
        <v>223696</v>
      </c>
      <c r="G28" s="53">
        <f t="shared" si="2"/>
        <v>4.5191193511008088E-2</v>
      </c>
      <c r="H28" s="26">
        <f t="shared" si="3"/>
        <v>6.9524913093858597E-3</v>
      </c>
      <c r="I28" s="7"/>
    </row>
    <row r="29" spans="1:9" x14ac:dyDescent="0.2">
      <c r="A29" s="15"/>
      <c r="B29" s="20" t="s">
        <v>141</v>
      </c>
      <c r="C29" s="46">
        <v>286256</v>
      </c>
      <c r="D29" s="47">
        <v>39479</v>
      </c>
      <c r="E29" s="15"/>
      <c r="F29" s="21">
        <v>317333</v>
      </c>
      <c r="G29" s="53">
        <f t="shared" si="2"/>
        <v>0.10856366329439382</v>
      </c>
      <c r="H29" s="26">
        <f t="shared" si="3"/>
        <v>1.6702102045291357E-2</v>
      </c>
      <c r="I29" s="7"/>
    </row>
    <row r="30" spans="1:9" ht="13.5" thickBot="1" x14ac:dyDescent="0.25">
      <c r="A30" s="15"/>
      <c r="B30" s="48" t="s">
        <v>145</v>
      </c>
      <c r="C30" s="49">
        <v>242485</v>
      </c>
      <c r="D30" s="50">
        <v>39479</v>
      </c>
      <c r="E30" s="15"/>
      <c r="F30" s="49">
        <v>274417</v>
      </c>
      <c r="G30" s="54">
        <f t="shared" si="2"/>
        <v>0.13168649607192195</v>
      </c>
      <c r="H30" s="55">
        <f t="shared" si="3"/>
        <v>2.025946093414184E-2</v>
      </c>
      <c r="I30" s="7"/>
    </row>
    <row r="31" spans="1:9" ht="14.25" thickTop="1" thickBot="1" x14ac:dyDescent="0.25">
      <c r="A31" s="15"/>
      <c r="B31" s="42" t="s">
        <v>136</v>
      </c>
      <c r="C31" s="38">
        <v>392629</v>
      </c>
      <c r="D31" s="40">
        <v>39479</v>
      </c>
      <c r="E31" s="15"/>
      <c r="F31" s="38">
        <v>578377</v>
      </c>
      <c r="G31" s="37">
        <f t="shared" si="2"/>
        <v>0.47308782591199328</v>
      </c>
      <c r="H31" s="35">
        <f t="shared" si="3"/>
        <v>7.2782742447998969E-2</v>
      </c>
      <c r="I31" s="7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1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workbookViewId="0">
      <selection activeCell="J17" sqref="J17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57" t="s">
        <v>155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383374</v>
      </c>
      <c r="D4" s="22">
        <v>39479</v>
      </c>
      <c r="E4" s="17"/>
      <c r="F4" s="22">
        <v>41913</v>
      </c>
      <c r="G4" s="21">
        <v>553389</v>
      </c>
      <c r="H4" s="26">
        <f>+G4/C4-1</f>
        <v>0.44347034488515136</v>
      </c>
      <c r="I4" s="26">
        <f>H4/(((YEAR(DATE(2015,4,1))-YEAR(D4))*12+MONTH(DATE(2015,4,1))-MONTH(D4))/12)</f>
        <v>6.187958300723042E-2</v>
      </c>
    </row>
    <row r="5" spans="1:9" x14ac:dyDescent="0.2">
      <c r="A5" s="15"/>
      <c r="B5" s="23" t="s">
        <v>141</v>
      </c>
      <c r="C5" s="24">
        <v>282995</v>
      </c>
      <c r="D5" s="25">
        <v>39479</v>
      </c>
      <c r="E5" s="17"/>
      <c r="F5" s="25">
        <v>42095</v>
      </c>
      <c r="G5" s="24">
        <v>325286</v>
      </c>
      <c r="H5" s="27">
        <f t="shared" ref="H5:H13" si="0">+G5/C5-1</f>
        <v>0.14944080284103967</v>
      </c>
      <c r="I5" s="26">
        <f t="shared" ref="I5:I14" si="1">H5/(((YEAR(DATE(2015,4,1))-YEAR(D5))*12+MONTH(DATE(2015,4,1))-MONTH(D5))/12)</f>
        <v>2.085220504758693E-2</v>
      </c>
    </row>
    <row r="6" spans="1:9" x14ac:dyDescent="0.2">
      <c r="A6" s="15"/>
      <c r="B6" s="20" t="s">
        <v>138</v>
      </c>
      <c r="C6" s="21">
        <v>213453</v>
      </c>
      <c r="D6" s="22">
        <v>39479</v>
      </c>
      <c r="E6" s="17"/>
      <c r="F6" s="25">
        <v>42095</v>
      </c>
      <c r="G6" s="21">
        <v>237367</v>
      </c>
      <c r="H6" s="26">
        <f t="shared" si="0"/>
        <v>0.1120340309107859</v>
      </c>
      <c r="I6" s="26">
        <f t="shared" si="1"/>
        <v>1.5632655475923612E-2</v>
      </c>
    </row>
    <row r="7" spans="1:9" x14ac:dyDescent="0.2">
      <c r="A7" s="15"/>
      <c r="B7" s="23" t="s">
        <v>142</v>
      </c>
      <c r="C7" s="24">
        <v>239740</v>
      </c>
      <c r="D7" s="25">
        <v>39356</v>
      </c>
      <c r="E7" s="17"/>
      <c r="F7" s="25">
        <v>42095</v>
      </c>
      <c r="G7" s="21">
        <v>251211</v>
      </c>
      <c r="H7" s="27">
        <f t="shared" si="0"/>
        <v>4.7847668307333002E-2</v>
      </c>
      <c r="I7" s="26">
        <f t="shared" si="1"/>
        <v>6.3796891076444004E-3</v>
      </c>
    </row>
    <row r="8" spans="1:9" x14ac:dyDescent="0.2">
      <c r="A8" s="15"/>
      <c r="B8" s="20" t="s">
        <v>144</v>
      </c>
      <c r="C8" s="21">
        <v>189221</v>
      </c>
      <c r="D8" s="22">
        <v>39356</v>
      </c>
      <c r="E8" s="17"/>
      <c r="F8" s="25">
        <v>42064</v>
      </c>
      <c r="G8" s="21">
        <v>190891</v>
      </c>
      <c r="H8" s="26">
        <f>+G8/C8-1</f>
        <v>8.8256588856416851E-3</v>
      </c>
      <c r="I8" s="26">
        <f t="shared" si="1"/>
        <v>1.1767545180855581E-3</v>
      </c>
    </row>
    <row r="9" spans="1:9" x14ac:dyDescent="0.2">
      <c r="A9" s="15"/>
      <c r="B9" s="23" t="s">
        <v>137</v>
      </c>
      <c r="C9" s="24">
        <v>179330</v>
      </c>
      <c r="D9" s="25">
        <v>39356</v>
      </c>
      <c r="E9" s="17"/>
      <c r="F9" s="25">
        <v>42095</v>
      </c>
      <c r="G9" s="24">
        <v>183006</v>
      </c>
      <c r="H9" s="27">
        <f t="shared" si="0"/>
        <v>2.0498522277365705E-2</v>
      </c>
      <c r="I9" s="26">
        <f t="shared" si="1"/>
        <v>2.7331363036487608E-3</v>
      </c>
    </row>
    <row r="10" spans="1:9" x14ac:dyDescent="0.2">
      <c r="A10" s="15"/>
      <c r="B10" s="20" t="s">
        <v>9</v>
      </c>
      <c r="C10" s="21">
        <v>173199</v>
      </c>
      <c r="D10" s="22">
        <v>39417</v>
      </c>
      <c r="E10" s="17"/>
      <c r="F10" s="22">
        <v>39417</v>
      </c>
      <c r="G10" s="21">
        <v>168339</v>
      </c>
      <c r="H10" s="26">
        <f t="shared" si="0"/>
        <v>-2.8060208199816361E-2</v>
      </c>
      <c r="I10" s="26">
        <f t="shared" si="1"/>
        <v>-3.826392027247686E-3</v>
      </c>
    </row>
    <row r="11" spans="1:9" x14ac:dyDescent="0.2">
      <c r="A11" s="15"/>
      <c r="B11" s="23" t="s">
        <v>140</v>
      </c>
      <c r="C11" s="24">
        <v>173278</v>
      </c>
      <c r="D11" s="25">
        <v>39356</v>
      </c>
      <c r="E11" s="17"/>
      <c r="F11" s="25">
        <v>39356</v>
      </c>
      <c r="G11" s="24">
        <v>168655</v>
      </c>
      <c r="H11" s="27">
        <f>+G11/C11-1</f>
        <v>-2.6679670817991941E-2</v>
      </c>
      <c r="I11" s="26">
        <f t="shared" si="1"/>
        <v>-3.5572894423989256E-3</v>
      </c>
    </row>
    <row r="12" spans="1:9" x14ac:dyDescent="0.2">
      <c r="A12" s="15"/>
      <c r="B12" s="20" t="s">
        <v>143</v>
      </c>
      <c r="C12" s="21">
        <v>171253</v>
      </c>
      <c r="D12" s="22">
        <v>39356</v>
      </c>
      <c r="E12" s="17"/>
      <c r="F12" s="22">
        <v>39356</v>
      </c>
      <c r="G12" s="21">
        <v>164280</v>
      </c>
      <c r="H12" s="26">
        <f t="shared" si="0"/>
        <v>-4.0717534875301498E-2</v>
      </c>
      <c r="I12" s="26">
        <f t="shared" si="1"/>
        <v>-5.4290046500401999E-3</v>
      </c>
    </row>
    <row r="13" spans="1:9" ht="13.5" thickBot="1" x14ac:dyDescent="0.25">
      <c r="A13" s="15"/>
      <c r="B13" s="28" t="s">
        <v>139</v>
      </c>
      <c r="C13" s="29">
        <v>163515</v>
      </c>
      <c r="D13" s="30">
        <v>39508</v>
      </c>
      <c r="E13" s="17"/>
      <c r="F13" s="30">
        <v>39508</v>
      </c>
      <c r="G13" s="29">
        <v>156180</v>
      </c>
      <c r="H13" s="34">
        <f t="shared" si="0"/>
        <v>-4.4858269883496948E-2</v>
      </c>
      <c r="I13" s="26">
        <f t="shared" si="1"/>
        <v>-6.3329322188466286E-3</v>
      </c>
    </row>
    <row r="14" spans="1:9" ht="14.25" thickTop="1" thickBot="1" x14ac:dyDescent="0.25">
      <c r="A14" s="15"/>
      <c r="B14" s="31" t="s">
        <v>145</v>
      </c>
      <c r="C14" s="32">
        <v>239836</v>
      </c>
      <c r="D14" s="33">
        <v>39479</v>
      </c>
      <c r="E14" s="17"/>
      <c r="F14" s="33">
        <v>42095</v>
      </c>
      <c r="G14" s="32">
        <v>276190</v>
      </c>
      <c r="H14" s="35">
        <f>+G14/C14-1</f>
        <v>0.15157857869544178</v>
      </c>
      <c r="I14" s="35">
        <f t="shared" si="1"/>
        <v>2.1150499352852341E-2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18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16"/>
      <c r="F20" s="57" t="s">
        <v>155</v>
      </c>
      <c r="G20" s="36" t="s">
        <v>147</v>
      </c>
      <c r="H20" s="36" t="s">
        <v>152</v>
      </c>
      <c r="I20" s="7"/>
    </row>
    <row r="21" spans="1:9" x14ac:dyDescent="0.2">
      <c r="A21" s="15"/>
      <c r="B21" s="20" t="s">
        <v>139</v>
      </c>
      <c r="C21" s="21">
        <v>163515</v>
      </c>
      <c r="D21" s="22">
        <v>39508</v>
      </c>
      <c r="E21" s="17"/>
      <c r="F21" s="21">
        <v>156180</v>
      </c>
      <c r="G21" s="26">
        <v>-4.4858269883496948E-2</v>
      </c>
      <c r="H21" s="26">
        <v>-6.3329322188466286E-3</v>
      </c>
      <c r="I21" s="59"/>
    </row>
    <row r="22" spans="1:9" x14ac:dyDescent="0.2">
      <c r="A22" s="15"/>
      <c r="B22" s="23" t="s">
        <v>143</v>
      </c>
      <c r="C22" s="24">
        <v>171253</v>
      </c>
      <c r="D22" s="25">
        <v>39356</v>
      </c>
      <c r="E22" s="17"/>
      <c r="F22" s="24">
        <v>164280</v>
      </c>
      <c r="G22" s="27">
        <v>-4.0717534875301498E-2</v>
      </c>
      <c r="H22" s="27">
        <v>-5.4290046500401999E-3</v>
      </c>
      <c r="I22" s="59"/>
    </row>
    <row r="23" spans="1:9" x14ac:dyDescent="0.2">
      <c r="A23" s="15"/>
      <c r="B23" s="20" t="s">
        <v>9</v>
      </c>
      <c r="C23" s="21">
        <v>173199</v>
      </c>
      <c r="D23" s="22">
        <v>39417</v>
      </c>
      <c r="E23" s="17"/>
      <c r="F23" s="21">
        <v>168339</v>
      </c>
      <c r="G23" s="26">
        <v>-2.8060208199816361E-2</v>
      </c>
      <c r="H23" s="26">
        <v>-3.826392027247686E-3</v>
      </c>
      <c r="I23" s="60"/>
    </row>
    <row r="24" spans="1:9" x14ac:dyDescent="0.2">
      <c r="A24" s="15"/>
      <c r="B24" s="23" t="s">
        <v>140</v>
      </c>
      <c r="C24" s="24">
        <v>173278</v>
      </c>
      <c r="D24" s="25">
        <v>39356</v>
      </c>
      <c r="E24" s="17"/>
      <c r="F24" s="21">
        <v>168655</v>
      </c>
      <c r="G24" s="27">
        <v>-2.6679670817991941E-2</v>
      </c>
      <c r="H24" s="27">
        <v>-3.5572894423989256E-3</v>
      </c>
      <c r="I24" s="59"/>
    </row>
    <row r="25" spans="1:9" x14ac:dyDescent="0.2">
      <c r="A25" s="15"/>
      <c r="B25" s="20" t="s">
        <v>144</v>
      </c>
      <c r="C25" s="21">
        <v>189221</v>
      </c>
      <c r="D25" s="22">
        <v>39356</v>
      </c>
      <c r="E25" s="17"/>
      <c r="F25" s="21">
        <v>190891</v>
      </c>
      <c r="G25" s="26">
        <v>8.8256588856416851E-3</v>
      </c>
      <c r="H25" s="26">
        <v>1.1767545180855581E-3</v>
      </c>
      <c r="I25" s="59"/>
    </row>
    <row r="26" spans="1:9" x14ac:dyDescent="0.2">
      <c r="A26" s="15"/>
      <c r="B26" s="23" t="s">
        <v>137</v>
      </c>
      <c r="C26" s="24">
        <v>179330</v>
      </c>
      <c r="D26" s="25">
        <v>39356</v>
      </c>
      <c r="E26" s="17"/>
      <c r="F26" s="24">
        <v>183006</v>
      </c>
      <c r="G26" s="27">
        <v>2.0498522277365705E-2</v>
      </c>
      <c r="H26" s="27">
        <v>2.7331363036487608E-3</v>
      </c>
      <c r="I26" s="59"/>
    </row>
    <row r="27" spans="1:9" x14ac:dyDescent="0.2">
      <c r="A27" s="15"/>
      <c r="B27" s="20" t="s">
        <v>142</v>
      </c>
      <c r="C27" s="21">
        <v>239740</v>
      </c>
      <c r="D27" s="22">
        <v>39356</v>
      </c>
      <c r="E27" s="17"/>
      <c r="F27" s="21">
        <v>251211</v>
      </c>
      <c r="G27" s="26">
        <v>4.7847668307333002E-2</v>
      </c>
      <c r="H27" s="26">
        <v>6.3796891076444004E-3</v>
      </c>
      <c r="I27" s="59"/>
    </row>
    <row r="28" spans="1:9" x14ac:dyDescent="0.2">
      <c r="A28" s="15"/>
      <c r="B28" s="23" t="s">
        <v>138</v>
      </c>
      <c r="C28" s="24">
        <v>213453</v>
      </c>
      <c r="D28" s="25">
        <v>39479</v>
      </c>
      <c r="E28" s="17"/>
      <c r="F28" s="24">
        <v>237367</v>
      </c>
      <c r="G28" s="27">
        <v>0.1120340309107859</v>
      </c>
      <c r="H28" s="27">
        <v>1.5632655475923612E-2</v>
      </c>
      <c r="I28" s="59"/>
    </row>
    <row r="29" spans="1:9" x14ac:dyDescent="0.2">
      <c r="A29" s="15"/>
      <c r="B29" s="20" t="s">
        <v>141</v>
      </c>
      <c r="C29" s="21">
        <v>282995</v>
      </c>
      <c r="D29" s="22">
        <v>39479</v>
      </c>
      <c r="E29" s="17"/>
      <c r="F29" s="21">
        <v>325286</v>
      </c>
      <c r="G29" s="26">
        <v>0.14944080284103967</v>
      </c>
      <c r="H29" s="26">
        <v>2.085220504758693E-2</v>
      </c>
      <c r="I29" s="59"/>
    </row>
    <row r="30" spans="1:9" ht="13.5" thickBot="1" x14ac:dyDescent="0.25">
      <c r="A30" s="15"/>
      <c r="B30" s="28" t="s">
        <v>145</v>
      </c>
      <c r="C30" s="29">
        <v>239836</v>
      </c>
      <c r="D30" s="30">
        <v>39479</v>
      </c>
      <c r="E30" s="17"/>
      <c r="F30" s="29">
        <v>276190</v>
      </c>
      <c r="G30" s="34">
        <v>0.15157857869544178</v>
      </c>
      <c r="H30" s="34">
        <v>2.1150499352852341E-2</v>
      </c>
      <c r="I30" s="59"/>
    </row>
    <row r="31" spans="1:9" ht="14.25" thickTop="1" thickBot="1" x14ac:dyDescent="0.25">
      <c r="A31" s="15"/>
      <c r="B31" s="31" t="s">
        <v>136</v>
      </c>
      <c r="C31" s="32">
        <v>383374</v>
      </c>
      <c r="D31" s="33">
        <v>39479</v>
      </c>
      <c r="E31" s="17"/>
      <c r="F31" s="32">
        <v>553389</v>
      </c>
      <c r="G31" s="35">
        <v>0.44347034488515136</v>
      </c>
      <c r="H31" s="35">
        <v>6.187958300723042E-2</v>
      </c>
      <c r="I31" s="59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"/>
  <sheetViews>
    <sheetView showGridLines="0" workbookViewId="0"/>
  </sheetViews>
  <sheetFormatPr defaultRowHeight="12.75" x14ac:dyDescent="0.2"/>
  <cols>
    <col min="1" max="1" width="33.28515625" customWidth="1"/>
    <col min="2" max="2" width="8.7109375" customWidth="1"/>
    <col min="3" max="3" width="9.85546875" customWidth="1"/>
    <col min="5" max="5" width="9.7109375" customWidth="1"/>
    <col min="6" max="7" width="8.140625" customWidth="1"/>
    <col min="9" max="9" width="8.7109375" customWidth="1"/>
  </cols>
  <sheetData>
    <row r="1" spans="1:7" ht="12.75" customHeight="1" x14ac:dyDescent="0.2">
      <c r="A1" s="58" t="s">
        <v>156</v>
      </c>
      <c r="B1" s="1"/>
      <c r="C1" s="1"/>
      <c r="D1" s="1"/>
      <c r="E1" s="1"/>
      <c r="F1" s="1"/>
      <c r="G1" s="1"/>
    </row>
    <row r="2" spans="1:7" ht="26.25" customHeight="1" x14ac:dyDescent="0.2">
      <c r="A2" s="69" t="s">
        <v>119</v>
      </c>
      <c r="B2" s="67">
        <v>42095</v>
      </c>
      <c r="C2" s="68" t="s">
        <v>131</v>
      </c>
      <c r="D2" s="68" t="s">
        <v>132</v>
      </c>
      <c r="E2" s="68" t="s">
        <v>133</v>
      </c>
      <c r="F2" s="1"/>
      <c r="G2" s="1"/>
    </row>
    <row r="3" spans="1:7" x14ac:dyDescent="0.2">
      <c r="A3" s="70" t="s">
        <v>10</v>
      </c>
      <c r="B3" s="65">
        <v>290280.88223770732</v>
      </c>
      <c r="C3" s="12">
        <v>290281</v>
      </c>
      <c r="D3" s="64">
        <f t="shared" ref="D3:D34" si="0">((C3-B3)/C3)*-1</f>
        <v>-4.0568377770874064E-7</v>
      </c>
      <c r="E3" s="62">
        <v>42095</v>
      </c>
      <c r="F3" s="1"/>
      <c r="G3" s="1"/>
    </row>
    <row r="4" spans="1:7" x14ac:dyDescent="0.2">
      <c r="A4" s="71" t="s">
        <v>11</v>
      </c>
      <c r="B4" s="66">
        <v>173831.31455710367</v>
      </c>
      <c r="C4" s="11">
        <v>176913</v>
      </c>
      <c r="D4" s="63">
        <f t="shared" si="0"/>
        <v>-1.7419214206397082E-2</v>
      </c>
      <c r="E4" s="61">
        <v>39356</v>
      </c>
      <c r="F4" s="1"/>
      <c r="G4" s="1"/>
    </row>
    <row r="5" spans="1:7" x14ac:dyDescent="0.2">
      <c r="A5" s="70" t="s">
        <v>12</v>
      </c>
      <c r="B5" s="65">
        <v>214445.18414698981</v>
      </c>
      <c r="C5" s="12">
        <v>214445</v>
      </c>
      <c r="D5" s="64">
        <f t="shared" si="0"/>
        <v>8.5871430812712996E-7</v>
      </c>
      <c r="E5" s="62">
        <v>42095</v>
      </c>
      <c r="F5" s="1"/>
      <c r="G5" s="1"/>
    </row>
    <row r="6" spans="1:7" x14ac:dyDescent="0.2">
      <c r="A6" s="72" t="s">
        <v>13</v>
      </c>
      <c r="B6" s="73">
        <v>233064.17204929292</v>
      </c>
      <c r="C6" s="73">
        <v>233064</v>
      </c>
      <c r="D6" s="74">
        <f t="shared" si="0"/>
        <v>7.3820621338430294E-7</v>
      </c>
      <c r="E6" s="75">
        <v>42095</v>
      </c>
      <c r="F6" s="1"/>
      <c r="G6" s="1"/>
    </row>
    <row r="7" spans="1:7" x14ac:dyDescent="0.2">
      <c r="A7" s="79" t="s">
        <v>1</v>
      </c>
      <c r="B7" s="78">
        <v>237367.05705967301</v>
      </c>
      <c r="C7" s="78">
        <v>237367</v>
      </c>
      <c r="D7" s="77">
        <f t="shared" si="0"/>
        <v>2.4038587086819829E-7</v>
      </c>
      <c r="E7" s="76">
        <v>42095</v>
      </c>
      <c r="F7" s="1"/>
      <c r="G7" s="1"/>
    </row>
    <row r="8" spans="1:7" x14ac:dyDescent="0.2">
      <c r="A8" s="70" t="s">
        <v>14</v>
      </c>
      <c r="B8" s="65">
        <v>160585.26768513976</v>
      </c>
      <c r="C8" s="12">
        <v>160585</v>
      </c>
      <c r="D8" s="64">
        <f t="shared" si="0"/>
        <v>1.666937383662768E-6</v>
      </c>
      <c r="E8" s="62">
        <v>42095</v>
      </c>
      <c r="F8" s="1"/>
      <c r="G8" s="1"/>
    </row>
    <row r="9" spans="1:7" x14ac:dyDescent="0.2">
      <c r="A9" s="71" t="s">
        <v>15</v>
      </c>
      <c r="B9" s="66">
        <v>129026.07363286339</v>
      </c>
      <c r="C9" s="11">
        <v>140171</v>
      </c>
      <c r="D9" s="63">
        <f t="shared" si="0"/>
        <v>-7.9509501731004323E-2</v>
      </c>
      <c r="E9" s="61">
        <v>39022</v>
      </c>
      <c r="F9" s="1"/>
      <c r="G9" s="1"/>
    </row>
    <row r="10" spans="1:7" x14ac:dyDescent="0.2">
      <c r="A10" s="70" t="s">
        <v>16</v>
      </c>
      <c r="B10" s="65">
        <v>177676.55347020994</v>
      </c>
      <c r="C10" s="12">
        <v>177677</v>
      </c>
      <c r="D10" s="64">
        <f t="shared" si="0"/>
        <v>-2.5131547136691563E-6</v>
      </c>
      <c r="E10" s="62">
        <v>42095</v>
      </c>
      <c r="F10" s="1"/>
      <c r="G10" s="1"/>
    </row>
    <row r="11" spans="1:7" x14ac:dyDescent="0.2">
      <c r="A11" s="70" t="s">
        <v>17</v>
      </c>
      <c r="B11" s="65">
        <v>153131.68504961533</v>
      </c>
      <c r="C11" s="12">
        <v>153132</v>
      </c>
      <c r="D11" s="64">
        <f t="shared" si="0"/>
        <v>-2.0567248169244873E-6</v>
      </c>
      <c r="E11" s="62">
        <v>42095</v>
      </c>
      <c r="F11" s="1"/>
      <c r="G11" s="1"/>
    </row>
    <row r="12" spans="1:7" x14ac:dyDescent="0.2">
      <c r="A12" s="71" t="s">
        <v>18</v>
      </c>
      <c r="B12" s="66">
        <v>207315.64243890226</v>
      </c>
      <c r="C12" s="11">
        <v>208890</v>
      </c>
      <c r="D12" s="63">
        <f t="shared" si="0"/>
        <v>-7.5367780223933277E-3</v>
      </c>
      <c r="E12" s="61">
        <v>41883</v>
      </c>
      <c r="F12" s="1"/>
      <c r="G12" s="1"/>
    </row>
    <row r="13" spans="1:7" x14ac:dyDescent="0.2">
      <c r="A13" s="71" t="s">
        <v>19</v>
      </c>
      <c r="B13" s="66">
        <v>170391.57384763344</v>
      </c>
      <c r="C13" s="11">
        <v>174147</v>
      </c>
      <c r="D13" s="63">
        <f t="shared" si="0"/>
        <v>-2.1564690476244569E-2</v>
      </c>
      <c r="E13" s="61">
        <v>39448</v>
      </c>
      <c r="F13" s="1"/>
      <c r="G13" s="1"/>
    </row>
    <row r="14" spans="1:7" x14ac:dyDescent="0.2">
      <c r="A14" s="70" t="s">
        <v>20</v>
      </c>
      <c r="B14" s="65">
        <v>209366.07184773718</v>
      </c>
      <c r="C14" s="12">
        <v>209366</v>
      </c>
      <c r="D14" s="64">
        <f t="shared" si="0"/>
        <v>3.4316812273590602E-7</v>
      </c>
      <c r="E14" s="62">
        <v>42095</v>
      </c>
      <c r="F14" s="1"/>
      <c r="G14" s="1"/>
    </row>
    <row r="15" spans="1:7" x14ac:dyDescent="0.2">
      <c r="A15" s="71" t="s">
        <v>21</v>
      </c>
      <c r="B15" s="66">
        <v>173123.61779976267</v>
      </c>
      <c r="C15" s="11">
        <v>174318</v>
      </c>
      <c r="D15" s="63">
        <f t="shared" si="0"/>
        <v>-6.851743366934766E-3</v>
      </c>
      <c r="E15" s="61">
        <v>42036</v>
      </c>
      <c r="F15" s="1"/>
      <c r="G15" s="1"/>
    </row>
    <row r="16" spans="1:7" x14ac:dyDescent="0.2">
      <c r="A16" s="80" t="s">
        <v>22</v>
      </c>
      <c r="B16" s="73">
        <v>355749.04636742728</v>
      </c>
      <c r="C16" s="81">
        <v>355749</v>
      </c>
      <c r="D16" s="82">
        <f t="shared" si="0"/>
        <v>1.3033747747985729E-7</v>
      </c>
      <c r="E16" s="83">
        <v>42095</v>
      </c>
      <c r="F16" s="1"/>
      <c r="G16" s="1"/>
    </row>
    <row r="17" spans="1:7" x14ac:dyDescent="0.2">
      <c r="A17" s="88" t="s">
        <v>2</v>
      </c>
      <c r="B17" s="78">
        <v>183005.93279500247</v>
      </c>
      <c r="C17" s="13">
        <v>183006</v>
      </c>
      <c r="D17" s="89">
        <f t="shared" si="0"/>
        <v>-3.6722838336202326E-7</v>
      </c>
      <c r="E17" s="90">
        <v>42095</v>
      </c>
      <c r="F17" s="1"/>
      <c r="G17" s="1"/>
    </row>
    <row r="18" spans="1:7" x14ac:dyDescent="0.2">
      <c r="A18" s="10" t="s">
        <v>23</v>
      </c>
      <c r="B18" s="84">
        <v>553389.00551426399</v>
      </c>
      <c r="C18" s="85">
        <v>566022</v>
      </c>
      <c r="D18" s="86">
        <f t="shared" si="0"/>
        <v>-2.231891072385174E-2</v>
      </c>
      <c r="E18" s="87">
        <v>41913</v>
      </c>
      <c r="F18" s="1"/>
      <c r="G18" s="1"/>
    </row>
    <row r="19" spans="1:7" x14ac:dyDescent="0.2">
      <c r="A19" s="91" t="s">
        <v>24</v>
      </c>
      <c r="B19" s="11">
        <v>171012.24973684127</v>
      </c>
      <c r="C19" s="11">
        <v>183413</v>
      </c>
      <c r="D19" s="63">
        <f t="shared" si="0"/>
        <v>-6.7611075895158607E-2</v>
      </c>
      <c r="E19" s="96">
        <v>39508</v>
      </c>
      <c r="F19" s="1"/>
      <c r="G19" s="1"/>
    </row>
    <row r="20" spans="1:7" x14ac:dyDescent="0.2">
      <c r="A20" s="8" t="s">
        <v>25</v>
      </c>
      <c r="B20" s="11">
        <v>147574.60051313069</v>
      </c>
      <c r="C20" s="11">
        <v>158208</v>
      </c>
      <c r="D20" s="63">
        <f t="shared" si="0"/>
        <v>-6.7211515769552185E-2</v>
      </c>
      <c r="E20" s="97">
        <v>40575</v>
      </c>
      <c r="F20" s="1"/>
      <c r="G20" s="1"/>
    </row>
    <row r="21" spans="1:7" x14ac:dyDescent="0.2">
      <c r="A21" s="8" t="s">
        <v>26</v>
      </c>
      <c r="B21" s="11">
        <v>128519.97471660787</v>
      </c>
      <c r="C21" s="11">
        <v>139267</v>
      </c>
      <c r="D21" s="63">
        <f t="shared" si="0"/>
        <v>-7.7168498520052309E-2</v>
      </c>
      <c r="E21" s="97">
        <v>39508</v>
      </c>
      <c r="F21" s="1"/>
      <c r="G21" s="1"/>
    </row>
    <row r="22" spans="1:7" x14ac:dyDescent="0.2">
      <c r="A22" s="8" t="s">
        <v>27</v>
      </c>
      <c r="B22" s="66">
        <v>136181.66666417915</v>
      </c>
      <c r="C22" s="11">
        <v>146153</v>
      </c>
      <c r="D22" s="63">
        <f t="shared" si="0"/>
        <v>-6.8225307286342712E-2</v>
      </c>
      <c r="E22" s="97">
        <v>39356</v>
      </c>
      <c r="F22" s="1"/>
      <c r="G22" s="1"/>
    </row>
    <row r="23" spans="1:7" x14ac:dyDescent="0.2">
      <c r="A23" s="8" t="s">
        <v>28</v>
      </c>
      <c r="B23" s="66">
        <v>132259.86058085656</v>
      </c>
      <c r="C23" s="11">
        <v>135220</v>
      </c>
      <c r="D23" s="63">
        <f t="shared" si="0"/>
        <v>-2.1891283975324933E-2</v>
      </c>
      <c r="E23" s="97">
        <v>39539</v>
      </c>
      <c r="F23" s="1"/>
      <c r="G23" s="1"/>
    </row>
    <row r="24" spans="1:7" x14ac:dyDescent="0.2">
      <c r="A24" s="8" t="s">
        <v>29</v>
      </c>
      <c r="B24" s="66">
        <v>185365.14237446905</v>
      </c>
      <c r="C24" s="11">
        <v>205354</v>
      </c>
      <c r="D24" s="63">
        <f t="shared" si="0"/>
        <v>-9.7338535531477088E-2</v>
      </c>
      <c r="E24" s="97">
        <v>39508</v>
      </c>
      <c r="F24" s="1"/>
      <c r="G24" s="1"/>
    </row>
    <row r="25" spans="1:7" x14ac:dyDescent="0.2">
      <c r="A25" s="8" t="s">
        <v>30</v>
      </c>
      <c r="B25" s="66">
        <v>133366.35482055167</v>
      </c>
      <c r="C25" s="66">
        <v>141408</v>
      </c>
      <c r="D25" s="93">
        <f t="shared" si="0"/>
        <v>-5.6868389196143988E-2</v>
      </c>
      <c r="E25" s="97">
        <v>39448</v>
      </c>
      <c r="F25" s="1"/>
      <c r="G25" s="1"/>
    </row>
    <row r="26" spans="1:7" x14ac:dyDescent="0.2">
      <c r="A26" s="8" t="s">
        <v>31</v>
      </c>
      <c r="B26" s="66">
        <v>153799.1808348331</v>
      </c>
      <c r="C26" s="66">
        <v>163646</v>
      </c>
      <c r="D26" s="93">
        <f t="shared" si="0"/>
        <v>-6.0171462578779221E-2</v>
      </c>
      <c r="E26" s="97">
        <v>39539</v>
      </c>
      <c r="F26" s="1"/>
      <c r="G26" s="1"/>
    </row>
    <row r="27" spans="1:7" x14ac:dyDescent="0.2">
      <c r="A27" s="9" t="s">
        <v>32</v>
      </c>
      <c r="B27" s="65">
        <v>160274.1614393307</v>
      </c>
      <c r="C27" s="65">
        <v>160274</v>
      </c>
      <c r="D27" s="94">
        <f t="shared" si="0"/>
        <v>1.007270865489286E-6</v>
      </c>
      <c r="E27" s="98">
        <v>42095</v>
      </c>
      <c r="F27" s="1"/>
      <c r="G27" s="1"/>
    </row>
    <row r="28" spans="1:7" x14ac:dyDescent="0.2">
      <c r="A28" s="10" t="s">
        <v>3</v>
      </c>
      <c r="B28" s="92">
        <v>156179.51942377005</v>
      </c>
      <c r="C28" s="92">
        <v>163515</v>
      </c>
      <c r="D28" s="95">
        <f t="shared" si="0"/>
        <v>-4.4861208918019452E-2</v>
      </c>
      <c r="E28" s="99">
        <v>39508</v>
      </c>
      <c r="F28" s="1"/>
      <c r="G28" s="1"/>
    </row>
    <row r="29" spans="1:7" x14ac:dyDescent="0.2">
      <c r="A29" s="8" t="s">
        <v>33</v>
      </c>
      <c r="B29" s="66">
        <v>112735.8576605182</v>
      </c>
      <c r="C29" s="66">
        <v>132259</v>
      </c>
      <c r="D29" s="93">
        <f t="shared" si="0"/>
        <v>-0.14761295896295751</v>
      </c>
      <c r="E29" s="97">
        <v>39417</v>
      </c>
      <c r="F29" s="1"/>
      <c r="G29" s="1"/>
    </row>
    <row r="30" spans="1:7" x14ac:dyDescent="0.2">
      <c r="A30" s="8" t="s">
        <v>34</v>
      </c>
      <c r="B30" s="66">
        <v>103690.64615684892</v>
      </c>
      <c r="C30" s="66">
        <v>137662</v>
      </c>
      <c r="D30" s="93">
        <f t="shared" si="0"/>
        <v>-0.24677364736202498</v>
      </c>
      <c r="E30" s="97">
        <v>39203</v>
      </c>
      <c r="F30" s="1"/>
      <c r="G30" s="1"/>
    </row>
    <row r="31" spans="1:7" x14ac:dyDescent="0.2">
      <c r="A31" s="8" t="s">
        <v>35</v>
      </c>
      <c r="B31" s="66">
        <v>228445.61654948757</v>
      </c>
      <c r="C31" s="66">
        <v>234359</v>
      </c>
      <c r="D31" s="93">
        <f t="shared" si="0"/>
        <v>-2.523215857087812E-2</v>
      </c>
      <c r="E31" s="97">
        <v>39387</v>
      </c>
      <c r="F31" s="1"/>
      <c r="G31" s="1"/>
    </row>
    <row r="32" spans="1:7" x14ac:dyDescent="0.2">
      <c r="A32" s="9" t="s">
        <v>36</v>
      </c>
      <c r="B32" s="12">
        <v>167566.87326734106</v>
      </c>
      <c r="C32" s="65">
        <v>167567</v>
      </c>
      <c r="D32" s="94">
        <f t="shared" si="0"/>
        <v>-7.5631036507243484E-7</v>
      </c>
      <c r="E32" s="98">
        <v>42095</v>
      </c>
      <c r="F32" s="1"/>
      <c r="G32" s="1"/>
    </row>
    <row r="33" spans="1:7" x14ac:dyDescent="0.2">
      <c r="A33" s="8" t="s">
        <v>37</v>
      </c>
      <c r="B33" s="11">
        <v>151521.43614152414</v>
      </c>
      <c r="C33" s="66">
        <v>159213</v>
      </c>
      <c r="D33" s="93">
        <f t="shared" si="0"/>
        <v>-4.8309898428368643E-2</v>
      </c>
      <c r="E33" s="61">
        <v>40269</v>
      </c>
      <c r="F33" s="1"/>
      <c r="G33" s="1"/>
    </row>
    <row r="34" spans="1:7" x14ac:dyDescent="0.2">
      <c r="A34" s="8" t="s">
        <v>38</v>
      </c>
      <c r="B34" s="66">
        <v>156346.31097741352</v>
      </c>
      <c r="C34" s="66">
        <v>170722.69152342898</v>
      </c>
      <c r="D34" s="93">
        <f t="shared" si="0"/>
        <v>-8.4208961431717619E-2</v>
      </c>
      <c r="E34" s="61">
        <v>39479</v>
      </c>
      <c r="F34" s="1"/>
      <c r="G34" s="1"/>
    </row>
    <row r="35" spans="1:7" x14ac:dyDescent="0.2">
      <c r="A35" s="8" t="s">
        <v>39</v>
      </c>
      <c r="B35" s="66">
        <v>150403.05334699422</v>
      </c>
      <c r="C35" s="66">
        <v>159872.43954017098</v>
      </c>
      <c r="D35" s="93">
        <f t="shared" ref="D35:D66" si="1">((C35-B35)/C35)*-1</f>
        <v>-5.9230885701205542E-2</v>
      </c>
      <c r="E35" s="61">
        <v>39264</v>
      </c>
      <c r="F35" s="1"/>
      <c r="G35" s="1"/>
    </row>
    <row r="36" spans="1:7" x14ac:dyDescent="0.2">
      <c r="A36" s="72" t="s">
        <v>40</v>
      </c>
      <c r="B36" s="73">
        <v>197417.1269691592</v>
      </c>
      <c r="C36" s="73">
        <v>197417</v>
      </c>
      <c r="D36" s="74">
        <f t="shared" si="1"/>
        <v>6.4315210545402549E-7</v>
      </c>
      <c r="E36" s="75">
        <v>42095</v>
      </c>
      <c r="F36" s="1"/>
      <c r="G36" s="1"/>
    </row>
    <row r="37" spans="1:7" x14ac:dyDescent="0.2">
      <c r="A37" s="10" t="s">
        <v>4</v>
      </c>
      <c r="B37" s="92">
        <v>168654.65364541824</v>
      </c>
      <c r="C37" s="92">
        <v>173278.36351882591</v>
      </c>
      <c r="D37" s="95">
        <f t="shared" si="1"/>
        <v>-2.6683711569709778E-2</v>
      </c>
      <c r="E37" s="99">
        <v>39356</v>
      </c>
      <c r="F37" s="1"/>
      <c r="G37" s="1"/>
    </row>
    <row r="38" spans="1:7" x14ac:dyDescent="0.2">
      <c r="A38" s="9" t="s">
        <v>41</v>
      </c>
      <c r="B38" s="65">
        <v>264789.08572874637</v>
      </c>
      <c r="C38" s="65">
        <v>264789.08572874637</v>
      </c>
      <c r="D38" s="94">
        <f t="shared" si="1"/>
        <v>0</v>
      </c>
      <c r="E38" s="62">
        <v>42095</v>
      </c>
      <c r="F38" s="1"/>
      <c r="G38" s="1"/>
    </row>
    <row r="39" spans="1:7" x14ac:dyDescent="0.2">
      <c r="A39" s="9" t="s">
        <v>42</v>
      </c>
      <c r="B39" s="65">
        <v>349230.04980813508</v>
      </c>
      <c r="C39" s="65">
        <v>349230.04980813508</v>
      </c>
      <c r="D39" s="94">
        <f t="shared" si="1"/>
        <v>0</v>
      </c>
      <c r="E39" s="62">
        <v>42095</v>
      </c>
      <c r="F39" s="1"/>
      <c r="G39" s="1"/>
    </row>
    <row r="40" spans="1:7" x14ac:dyDescent="0.2">
      <c r="A40" s="9" t="s">
        <v>43</v>
      </c>
      <c r="B40" s="65">
        <v>360905.5356460184</v>
      </c>
      <c r="C40" s="65">
        <v>360905.5356460184</v>
      </c>
      <c r="D40" s="94">
        <f t="shared" si="1"/>
        <v>0</v>
      </c>
      <c r="E40" s="62">
        <v>42095</v>
      </c>
      <c r="F40" s="1"/>
      <c r="G40" s="1"/>
    </row>
    <row r="41" spans="1:7" x14ac:dyDescent="0.2">
      <c r="A41" s="9" t="s">
        <v>44</v>
      </c>
      <c r="B41" s="65">
        <v>419109.33943505056</v>
      </c>
      <c r="C41" s="65">
        <v>419109.33943505056</v>
      </c>
      <c r="D41" s="94">
        <f t="shared" si="1"/>
        <v>0</v>
      </c>
      <c r="E41" s="62">
        <v>42095</v>
      </c>
      <c r="F41" s="1"/>
      <c r="G41" s="1"/>
    </row>
    <row r="42" spans="1:7" x14ac:dyDescent="0.2">
      <c r="A42" s="8" t="s">
        <v>45</v>
      </c>
      <c r="B42" s="66">
        <v>274786.41915917234</v>
      </c>
      <c r="C42" s="66">
        <v>276112.41188873793</v>
      </c>
      <c r="D42" s="93">
        <f t="shared" si="1"/>
        <v>-4.8023655311080892E-3</v>
      </c>
      <c r="E42" s="61">
        <v>42064</v>
      </c>
      <c r="F42" s="1"/>
      <c r="G42" s="1"/>
    </row>
    <row r="43" spans="1:7" x14ac:dyDescent="0.2">
      <c r="A43" s="9" t="s">
        <v>46</v>
      </c>
      <c r="B43" s="65">
        <v>287313.67685506929</v>
      </c>
      <c r="C43" s="65">
        <v>287313.67685506929</v>
      </c>
      <c r="D43" s="94">
        <f t="shared" si="1"/>
        <v>0</v>
      </c>
      <c r="E43" s="62">
        <v>42095</v>
      </c>
      <c r="F43" s="1"/>
      <c r="G43" s="1"/>
    </row>
    <row r="44" spans="1:7" x14ac:dyDescent="0.2">
      <c r="A44" s="9" t="s">
        <v>47</v>
      </c>
      <c r="B44" s="65">
        <v>309916.88733622147</v>
      </c>
      <c r="C44" s="65">
        <v>309916.88733622147</v>
      </c>
      <c r="D44" s="94">
        <f t="shared" si="1"/>
        <v>0</v>
      </c>
      <c r="E44" s="62">
        <v>42095</v>
      </c>
      <c r="F44" s="1"/>
      <c r="G44" s="1"/>
    </row>
    <row r="45" spans="1:7" x14ac:dyDescent="0.2">
      <c r="A45" s="9" t="s">
        <v>48</v>
      </c>
      <c r="B45" s="65">
        <v>390177.7132589437</v>
      </c>
      <c r="C45" s="65">
        <v>390177.7132589437</v>
      </c>
      <c r="D45" s="94">
        <f t="shared" si="1"/>
        <v>0</v>
      </c>
      <c r="E45" s="62">
        <v>42095</v>
      </c>
      <c r="F45" s="1"/>
      <c r="G45" s="1"/>
    </row>
    <row r="46" spans="1:7" x14ac:dyDescent="0.2">
      <c r="A46" s="8" t="s">
        <v>49</v>
      </c>
      <c r="B46" s="66">
        <v>209931.72177478261</v>
      </c>
      <c r="C46" s="66">
        <v>223190.1690668877</v>
      </c>
      <c r="D46" s="93">
        <f t="shared" si="1"/>
        <v>-5.9404262058386975E-2</v>
      </c>
      <c r="E46" s="61">
        <v>39630</v>
      </c>
      <c r="F46" s="1"/>
      <c r="G46" s="1"/>
    </row>
    <row r="47" spans="1:7" x14ac:dyDescent="0.2">
      <c r="A47" s="9" t="s">
        <v>50</v>
      </c>
      <c r="B47" s="65">
        <v>275489.23259493068</v>
      </c>
      <c r="C47" s="65">
        <v>275489.23259493068</v>
      </c>
      <c r="D47" s="94">
        <f t="shared" si="1"/>
        <v>0</v>
      </c>
      <c r="E47" s="62">
        <v>42095</v>
      </c>
      <c r="F47" s="1"/>
      <c r="G47" s="1"/>
    </row>
    <row r="48" spans="1:7" x14ac:dyDescent="0.2">
      <c r="A48" s="9" t="s">
        <v>51</v>
      </c>
      <c r="B48" s="65">
        <v>196454.6975235866</v>
      </c>
      <c r="C48" s="65">
        <v>196454.6975235866</v>
      </c>
      <c r="D48" s="94">
        <f t="shared" si="1"/>
        <v>0</v>
      </c>
      <c r="E48" s="62">
        <v>42095</v>
      </c>
      <c r="F48" s="1"/>
      <c r="G48" s="1"/>
    </row>
    <row r="49" spans="1:7" x14ac:dyDescent="0.2">
      <c r="A49" s="8" t="s">
        <v>52</v>
      </c>
      <c r="B49" s="66">
        <v>205892.16002021206</v>
      </c>
      <c r="C49" s="66">
        <v>208462.80268284769</v>
      </c>
      <c r="D49" s="93">
        <f t="shared" si="1"/>
        <v>-1.2331421383346577E-2</v>
      </c>
      <c r="E49" s="61">
        <v>41944</v>
      </c>
      <c r="F49" s="1"/>
      <c r="G49" s="1"/>
    </row>
    <row r="50" spans="1:7" x14ac:dyDescent="0.2">
      <c r="A50" s="8" t="s">
        <v>53</v>
      </c>
      <c r="B50" s="66">
        <v>244694.57555224956</v>
      </c>
      <c r="C50" s="11">
        <v>248031.9882259251</v>
      </c>
      <c r="D50" s="93">
        <f t="shared" si="1"/>
        <v>-1.345557360381916E-2</v>
      </c>
      <c r="E50" s="61">
        <v>41944</v>
      </c>
      <c r="F50" s="1"/>
      <c r="G50" s="1"/>
    </row>
    <row r="51" spans="1:7" x14ac:dyDescent="0.2">
      <c r="A51" s="9" t="s">
        <v>54</v>
      </c>
      <c r="B51" s="65">
        <v>364056.58533463784</v>
      </c>
      <c r="C51" s="65">
        <v>364056.58533463784</v>
      </c>
      <c r="D51" s="64">
        <f t="shared" si="1"/>
        <v>0</v>
      </c>
      <c r="E51" s="98">
        <v>42095</v>
      </c>
      <c r="F51" s="1"/>
      <c r="G51" s="1"/>
    </row>
    <row r="52" spans="1:7" x14ac:dyDescent="0.2">
      <c r="A52" s="8" t="s">
        <v>55</v>
      </c>
      <c r="B52" s="66">
        <v>190481.59208950528</v>
      </c>
      <c r="C52" s="66">
        <v>194886.84962592402</v>
      </c>
      <c r="D52" s="63">
        <f t="shared" si="1"/>
        <v>-2.2604180553353996E-2</v>
      </c>
      <c r="E52" s="97">
        <v>42036</v>
      </c>
      <c r="F52" s="1"/>
      <c r="G52" s="1"/>
    </row>
    <row r="53" spans="1:7" x14ac:dyDescent="0.2">
      <c r="A53" s="9" t="s">
        <v>56</v>
      </c>
      <c r="B53" s="65">
        <v>294980.54680237605</v>
      </c>
      <c r="C53" s="65">
        <v>294980.54680237605</v>
      </c>
      <c r="D53" s="64">
        <f t="shared" si="1"/>
        <v>0</v>
      </c>
      <c r="E53" s="98">
        <v>42095</v>
      </c>
      <c r="F53" s="1"/>
      <c r="G53" s="1"/>
    </row>
    <row r="54" spans="1:7" x14ac:dyDescent="0.2">
      <c r="A54" s="8" t="s">
        <v>57</v>
      </c>
      <c r="B54" s="66">
        <v>257940.90334307853</v>
      </c>
      <c r="C54" s="66">
        <v>264635.69033838646</v>
      </c>
      <c r="D54" s="63">
        <f t="shared" si="1"/>
        <v>-2.5298125837627486E-2</v>
      </c>
      <c r="E54" s="97">
        <v>41974</v>
      </c>
      <c r="F54" s="1"/>
      <c r="G54" s="1"/>
    </row>
    <row r="55" spans="1:7" x14ac:dyDescent="0.2">
      <c r="A55" s="9" t="s">
        <v>58</v>
      </c>
      <c r="B55" s="65">
        <v>205592.68443480981</v>
      </c>
      <c r="C55" s="65">
        <v>205592.68443480981</v>
      </c>
      <c r="D55" s="64">
        <f t="shared" si="1"/>
        <v>0</v>
      </c>
      <c r="E55" s="98">
        <v>42095</v>
      </c>
      <c r="F55" s="1"/>
      <c r="G55" s="1"/>
    </row>
    <row r="56" spans="1:7" x14ac:dyDescent="0.2">
      <c r="A56" s="9" t="s">
        <v>59</v>
      </c>
      <c r="B56" s="65">
        <v>254485.80184955298</v>
      </c>
      <c r="C56" s="65">
        <v>254485.80184955298</v>
      </c>
      <c r="D56" s="64">
        <f t="shared" si="1"/>
        <v>0</v>
      </c>
      <c r="E56" s="98">
        <v>42095</v>
      </c>
      <c r="F56" s="1"/>
      <c r="G56" s="1"/>
    </row>
    <row r="57" spans="1:7" x14ac:dyDescent="0.2">
      <c r="A57" s="8" t="s">
        <v>60</v>
      </c>
      <c r="B57" s="66">
        <v>468543.14217790664</v>
      </c>
      <c r="C57" s="66">
        <v>472325.53622929705</v>
      </c>
      <c r="D57" s="63">
        <f t="shared" si="1"/>
        <v>-8.0080236219838702E-3</v>
      </c>
      <c r="E57" s="97">
        <v>41974</v>
      </c>
      <c r="F57" s="1"/>
      <c r="G57" s="1"/>
    </row>
    <row r="58" spans="1:7" x14ac:dyDescent="0.2">
      <c r="A58" s="8" t="s">
        <v>61</v>
      </c>
      <c r="B58" s="66">
        <v>218544.11676447839</v>
      </c>
      <c r="C58" s="66">
        <v>223488.57356618554</v>
      </c>
      <c r="D58" s="63">
        <f t="shared" si="1"/>
        <v>-2.212398031276919E-2</v>
      </c>
      <c r="E58" s="97">
        <v>42036</v>
      </c>
      <c r="F58" s="1"/>
      <c r="G58" s="1"/>
    </row>
    <row r="59" spans="1:7" x14ac:dyDescent="0.2">
      <c r="A59" s="9" t="s">
        <v>62</v>
      </c>
      <c r="B59" s="65">
        <v>348719.69571570406</v>
      </c>
      <c r="C59" s="65">
        <v>348719.69571570406</v>
      </c>
      <c r="D59" s="64">
        <f t="shared" si="1"/>
        <v>0</v>
      </c>
      <c r="E59" s="98">
        <v>42095</v>
      </c>
      <c r="F59" s="1"/>
      <c r="G59" s="1"/>
    </row>
    <row r="60" spans="1:7" x14ac:dyDescent="0.2">
      <c r="A60" s="8" t="s">
        <v>63</v>
      </c>
      <c r="B60" s="66">
        <v>317290.52710890234</v>
      </c>
      <c r="C60" s="66">
        <v>319929.78923605761</v>
      </c>
      <c r="D60" s="63">
        <f t="shared" si="1"/>
        <v>-8.249504159826471E-3</v>
      </c>
      <c r="E60" s="97">
        <v>42005</v>
      </c>
      <c r="F60" s="1"/>
      <c r="G60" s="1"/>
    </row>
    <row r="61" spans="1:7" x14ac:dyDescent="0.2">
      <c r="A61" s="8" t="s">
        <v>64</v>
      </c>
      <c r="B61" s="66">
        <v>519001.5846452578</v>
      </c>
      <c r="C61" s="66">
        <v>537081.11868883483</v>
      </c>
      <c r="D61" s="63">
        <f t="shared" si="1"/>
        <v>-3.3662576125770782E-2</v>
      </c>
      <c r="E61" s="97">
        <v>41821</v>
      </c>
      <c r="F61" s="1"/>
      <c r="G61" s="1"/>
    </row>
    <row r="62" spans="1:7" x14ac:dyDescent="0.2">
      <c r="A62" s="72" t="s">
        <v>65</v>
      </c>
      <c r="B62" s="73">
        <v>403431.34102313407</v>
      </c>
      <c r="C62" s="73">
        <v>403431.34102313407</v>
      </c>
      <c r="D62" s="82">
        <f t="shared" si="1"/>
        <v>0</v>
      </c>
      <c r="E62" s="75">
        <v>42095</v>
      </c>
      <c r="F62" s="1"/>
      <c r="G62" s="1"/>
    </row>
    <row r="63" spans="1:7" x14ac:dyDescent="0.2">
      <c r="A63" s="79" t="s">
        <v>5</v>
      </c>
      <c r="B63" s="78">
        <v>325285.60207450896</v>
      </c>
      <c r="C63" s="78">
        <v>325285</v>
      </c>
      <c r="D63" s="89">
        <f t="shared" si="1"/>
        <v>1.8509138415933322E-6</v>
      </c>
      <c r="E63" s="76">
        <v>42095</v>
      </c>
      <c r="F63" s="1"/>
      <c r="G63" s="1"/>
    </row>
    <row r="64" spans="1:7" x14ac:dyDescent="0.2">
      <c r="A64" s="8" t="s">
        <v>66</v>
      </c>
      <c r="B64" s="66">
        <v>323907.94533319311</v>
      </c>
      <c r="C64" s="66">
        <v>336821.4133338051</v>
      </c>
      <c r="D64" s="63">
        <f t="shared" si="1"/>
        <v>-3.8339213272685142E-2</v>
      </c>
      <c r="E64" s="97">
        <v>41883</v>
      </c>
      <c r="F64" s="1"/>
      <c r="G64" s="1"/>
    </row>
    <row r="65" spans="1:7" x14ac:dyDescent="0.2">
      <c r="A65" s="8" t="s">
        <v>67</v>
      </c>
      <c r="B65" s="66">
        <v>235675.55665988757</v>
      </c>
      <c r="C65" s="66">
        <v>255415.41681436295</v>
      </c>
      <c r="D65" s="63">
        <f t="shared" si="1"/>
        <v>-7.7285311907473439E-2</v>
      </c>
      <c r="E65" s="97">
        <v>41760</v>
      </c>
      <c r="F65" s="1"/>
      <c r="G65" s="1"/>
    </row>
    <row r="66" spans="1:7" x14ac:dyDescent="0.2">
      <c r="A66" s="9" t="s">
        <v>68</v>
      </c>
      <c r="B66" s="65">
        <v>251240.50301466658</v>
      </c>
      <c r="C66" s="65">
        <v>251240.50301466658</v>
      </c>
      <c r="D66" s="64">
        <f t="shared" si="1"/>
        <v>0</v>
      </c>
      <c r="E66" s="98">
        <v>42095</v>
      </c>
      <c r="F66" s="1"/>
      <c r="G66" s="1"/>
    </row>
    <row r="67" spans="1:7" x14ac:dyDescent="0.2">
      <c r="A67" s="9" t="s">
        <v>69</v>
      </c>
      <c r="B67" s="65">
        <v>181296.83659548289</v>
      </c>
      <c r="C67" s="65">
        <v>181296.83659548289</v>
      </c>
      <c r="D67" s="64">
        <f t="shared" ref="D67:D98" si="2">((C67-B67)/C67)*-1</f>
        <v>0</v>
      </c>
      <c r="E67" s="98">
        <v>42095</v>
      </c>
      <c r="F67" s="1"/>
      <c r="G67" s="1"/>
    </row>
    <row r="68" spans="1:7" x14ac:dyDescent="0.2">
      <c r="A68" s="8" t="s">
        <v>70</v>
      </c>
      <c r="B68" s="11">
        <v>237926.2172050371</v>
      </c>
      <c r="C68" s="66">
        <v>241853.23256881384</v>
      </c>
      <c r="D68" s="63">
        <f t="shared" si="2"/>
        <v>-1.6237183692218764E-2</v>
      </c>
      <c r="E68" s="97">
        <v>39326</v>
      </c>
      <c r="F68" s="1"/>
      <c r="G68" s="1"/>
    </row>
    <row r="69" spans="1:7" x14ac:dyDescent="0.2">
      <c r="A69" s="9" t="s">
        <v>71</v>
      </c>
      <c r="B69" s="65">
        <v>257850.98862550579</v>
      </c>
      <c r="C69" s="65">
        <v>257850.98862550579</v>
      </c>
      <c r="D69" s="94">
        <f t="shared" si="2"/>
        <v>0</v>
      </c>
      <c r="E69" s="98">
        <v>42095</v>
      </c>
      <c r="F69" s="1"/>
      <c r="G69" s="1"/>
    </row>
    <row r="70" spans="1:7" x14ac:dyDescent="0.2">
      <c r="A70" s="9" t="s">
        <v>72</v>
      </c>
      <c r="B70" s="65">
        <v>289501.78874263004</v>
      </c>
      <c r="C70" s="65">
        <v>289502</v>
      </c>
      <c r="D70" s="94">
        <f t="shared" si="2"/>
        <v>-7.2972680657129018E-7</v>
      </c>
      <c r="E70" s="98">
        <v>42095</v>
      </c>
      <c r="F70" s="1"/>
      <c r="G70" s="1"/>
    </row>
    <row r="71" spans="1:7" x14ac:dyDescent="0.2">
      <c r="A71" s="8" t="s">
        <v>73</v>
      </c>
      <c r="B71" s="66">
        <v>259794.9297404238</v>
      </c>
      <c r="C71" s="66">
        <v>260868</v>
      </c>
      <c r="D71" s="93">
        <f t="shared" si="2"/>
        <v>-4.1134606758061465E-3</v>
      </c>
      <c r="E71" s="97">
        <v>42064</v>
      </c>
      <c r="F71" s="1"/>
      <c r="G71" s="1"/>
    </row>
    <row r="72" spans="1:7" x14ac:dyDescent="0.2">
      <c r="A72" s="8" t="s">
        <v>74</v>
      </c>
      <c r="B72" s="66">
        <v>239187.9380041828</v>
      </c>
      <c r="C72" s="66">
        <v>249980.27785402714</v>
      </c>
      <c r="D72" s="93">
        <f t="shared" si="2"/>
        <v>-4.3172765237689648E-2</v>
      </c>
      <c r="E72" s="97">
        <v>41913</v>
      </c>
      <c r="F72" s="1"/>
      <c r="G72" s="1"/>
    </row>
    <row r="73" spans="1:7" x14ac:dyDescent="0.2">
      <c r="A73" s="9" t="s">
        <v>75</v>
      </c>
      <c r="B73" s="65">
        <v>332924.73021152668</v>
      </c>
      <c r="C73" s="65">
        <v>332924.73021152668</v>
      </c>
      <c r="D73" s="94">
        <f t="shared" si="2"/>
        <v>0</v>
      </c>
      <c r="E73" s="98">
        <v>42095</v>
      </c>
      <c r="F73" s="1"/>
      <c r="G73" s="1"/>
    </row>
    <row r="74" spans="1:7" x14ac:dyDescent="0.2">
      <c r="A74" s="9" t="s">
        <v>76</v>
      </c>
      <c r="B74" s="65">
        <v>226900.80140815183</v>
      </c>
      <c r="C74" s="65">
        <v>226900.80140815183</v>
      </c>
      <c r="D74" s="94">
        <f t="shared" si="2"/>
        <v>0</v>
      </c>
      <c r="E74" s="98">
        <v>42095</v>
      </c>
      <c r="F74" s="1"/>
      <c r="G74" s="1"/>
    </row>
    <row r="75" spans="1:7" x14ac:dyDescent="0.2">
      <c r="A75" s="9" t="s">
        <v>77</v>
      </c>
      <c r="B75" s="65">
        <v>244788.82571823022</v>
      </c>
      <c r="C75" s="65">
        <v>244788.82571823022</v>
      </c>
      <c r="D75" s="94">
        <f t="shared" si="2"/>
        <v>0</v>
      </c>
      <c r="E75" s="98">
        <v>42095</v>
      </c>
      <c r="F75" s="1"/>
      <c r="G75" s="1"/>
    </row>
    <row r="76" spans="1:7" x14ac:dyDescent="0.2">
      <c r="A76" s="9" t="s">
        <v>78</v>
      </c>
      <c r="B76" s="65">
        <v>193681.53273045327</v>
      </c>
      <c r="C76" s="65">
        <v>193681.53273045327</v>
      </c>
      <c r="D76" s="94">
        <f t="shared" si="2"/>
        <v>0</v>
      </c>
      <c r="E76" s="98">
        <v>42095</v>
      </c>
      <c r="F76" s="1"/>
      <c r="G76" s="1"/>
    </row>
    <row r="77" spans="1:7" x14ac:dyDescent="0.2">
      <c r="A77" s="8" t="s">
        <v>79</v>
      </c>
      <c r="B77" s="66">
        <v>202238.78969083121</v>
      </c>
      <c r="C77" s="66">
        <v>213166.34033514376</v>
      </c>
      <c r="D77" s="93">
        <f t="shared" si="2"/>
        <v>-5.1263021296570871E-2</v>
      </c>
      <c r="E77" s="97">
        <v>39448</v>
      </c>
      <c r="F77" s="1"/>
      <c r="G77" s="1"/>
    </row>
    <row r="78" spans="1:7" x14ac:dyDescent="0.2">
      <c r="A78" s="9" t="s">
        <v>80</v>
      </c>
      <c r="B78" s="65">
        <v>269599.8608530779</v>
      </c>
      <c r="C78" s="65">
        <v>269599.8608530779</v>
      </c>
      <c r="D78" s="94">
        <f t="shared" si="2"/>
        <v>0</v>
      </c>
      <c r="E78" s="98">
        <v>42095</v>
      </c>
      <c r="F78" s="1"/>
      <c r="G78" s="1"/>
    </row>
    <row r="79" spans="1:7" x14ac:dyDescent="0.2">
      <c r="A79" s="79" t="s">
        <v>6</v>
      </c>
      <c r="B79" s="78">
        <v>251210.89263071495</v>
      </c>
      <c r="C79" s="78">
        <v>251210</v>
      </c>
      <c r="D79" s="77">
        <f t="shared" si="2"/>
        <v>3.5533247679321971E-6</v>
      </c>
      <c r="E79" s="76">
        <v>42095</v>
      </c>
      <c r="F79" s="1"/>
      <c r="G79" s="1"/>
    </row>
    <row r="80" spans="1:7" x14ac:dyDescent="0.2">
      <c r="A80" s="8" t="s">
        <v>81</v>
      </c>
      <c r="B80" s="66">
        <v>81918.158595408211</v>
      </c>
      <c r="C80" s="66">
        <v>110098.63262063569</v>
      </c>
      <c r="D80" s="93">
        <f t="shared" si="2"/>
        <v>-0.25595662138991576</v>
      </c>
      <c r="E80" s="97">
        <v>39417</v>
      </c>
      <c r="F80" s="1"/>
      <c r="G80" s="1"/>
    </row>
    <row r="81" spans="1:7" x14ac:dyDescent="0.2">
      <c r="A81" s="8" t="s">
        <v>82</v>
      </c>
      <c r="B81" s="66">
        <v>146895.60433407748</v>
      </c>
      <c r="C81" s="66">
        <v>157324.15575829404</v>
      </c>
      <c r="D81" s="93">
        <f t="shared" si="2"/>
        <v>-6.6287032490029929E-2</v>
      </c>
      <c r="E81" s="97">
        <v>39387</v>
      </c>
      <c r="F81" s="1"/>
      <c r="G81" s="1"/>
    </row>
    <row r="82" spans="1:7" x14ac:dyDescent="0.2">
      <c r="A82" s="8" t="s">
        <v>83</v>
      </c>
      <c r="B82" s="66">
        <v>124411.13857457554</v>
      </c>
      <c r="C82" s="66">
        <v>143980.19157034424</v>
      </c>
      <c r="D82" s="93">
        <f t="shared" si="2"/>
        <v>-0.13591489761428652</v>
      </c>
      <c r="E82" s="97">
        <v>39234</v>
      </c>
      <c r="F82" s="1"/>
      <c r="G82" s="1"/>
    </row>
    <row r="83" spans="1:7" x14ac:dyDescent="0.2">
      <c r="A83" s="8" t="s">
        <v>84</v>
      </c>
      <c r="B83" s="66">
        <v>204394.72371508306</v>
      </c>
      <c r="C83" s="66">
        <v>206204.12191001853</v>
      </c>
      <c r="D83" s="93">
        <f t="shared" si="2"/>
        <v>-8.7747915908540017E-3</v>
      </c>
      <c r="E83" s="97">
        <v>41944</v>
      </c>
      <c r="F83" s="1"/>
      <c r="G83" s="1"/>
    </row>
    <row r="84" spans="1:7" x14ac:dyDescent="0.2">
      <c r="A84" s="8" t="s">
        <v>85</v>
      </c>
      <c r="B84" s="66">
        <v>154751.81650084487</v>
      </c>
      <c r="C84" s="66">
        <v>168843.11150319435</v>
      </c>
      <c r="D84" s="93">
        <f t="shared" si="2"/>
        <v>-8.3457920651283921E-2</v>
      </c>
      <c r="E84" s="97">
        <v>39508</v>
      </c>
      <c r="F84" s="1"/>
      <c r="G84" s="1"/>
    </row>
    <row r="85" spans="1:7" x14ac:dyDescent="0.2">
      <c r="A85" s="8" t="s">
        <v>86</v>
      </c>
      <c r="B85" s="66">
        <v>188121.24454289046</v>
      </c>
      <c r="C85" s="66">
        <v>220987.92521938586</v>
      </c>
      <c r="D85" s="93">
        <f t="shared" si="2"/>
        <v>-0.14872613806327645</v>
      </c>
      <c r="E85" s="97">
        <v>39448</v>
      </c>
      <c r="F85" s="1"/>
      <c r="G85" s="1"/>
    </row>
    <row r="86" spans="1:7" x14ac:dyDescent="0.2">
      <c r="A86" s="8" t="s">
        <v>87</v>
      </c>
      <c r="B86" s="66">
        <v>156996.3892046602</v>
      </c>
      <c r="C86" s="66">
        <v>185907.45394912208</v>
      </c>
      <c r="D86" s="93">
        <f t="shared" si="2"/>
        <v>-0.15551320902051657</v>
      </c>
      <c r="E86" s="97">
        <v>39052</v>
      </c>
      <c r="F86" s="1"/>
      <c r="G86" s="1"/>
    </row>
    <row r="87" spans="1:7" x14ac:dyDescent="0.2">
      <c r="A87" s="8" t="s">
        <v>88</v>
      </c>
      <c r="B87" s="66">
        <v>156363.21088208913</v>
      </c>
      <c r="C87" s="66">
        <v>171905.37124947298</v>
      </c>
      <c r="D87" s="93">
        <f t="shared" si="2"/>
        <v>-9.0411138723691872E-2</v>
      </c>
      <c r="E87" s="97">
        <v>39508</v>
      </c>
      <c r="F87" s="1"/>
      <c r="G87" s="1"/>
    </row>
    <row r="88" spans="1:7" x14ac:dyDescent="0.2">
      <c r="A88" s="8" t="s">
        <v>89</v>
      </c>
      <c r="B88" s="66">
        <v>165905.13461864274</v>
      </c>
      <c r="C88" s="66">
        <v>178820.79271049821</v>
      </c>
      <c r="D88" s="93">
        <f t="shared" si="2"/>
        <v>-7.2226824946276039E-2</v>
      </c>
      <c r="E88" s="97">
        <v>39203</v>
      </c>
      <c r="F88" s="1"/>
      <c r="G88" s="1"/>
    </row>
    <row r="89" spans="1:7" x14ac:dyDescent="0.2">
      <c r="A89" s="8" t="s">
        <v>90</v>
      </c>
      <c r="B89" s="66">
        <v>155415.47365389383</v>
      </c>
      <c r="C89" s="66">
        <v>181611.60447955702</v>
      </c>
      <c r="D89" s="93">
        <f t="shared" si="2"/>
        <v>-0.14424260443451969</v>
      </c>
      <c r="E89" s="97">
        <v>39295</v>
      </c>
      <c r="F89" s="1"/>
      <c r="G89" s="1"/>
    </row>
    <row r="90" spans="1:7" x14ac:dyDescent="0.2">
      <c r="A90" s="8" t="s">
        <v>91</v>
      </c>
      <c r="B90" s="66">
        <v>180379.51442729859</v>
      </c>
      <c r="C90" s="66">
        <v>190129.0550156094</v>
      </c>
      <c r="D90" s="93">
        <f t="shared" si="2"/>
        <v>-5.1278541238793704E-2</v>
      </c>
      <c r="E90" s="97">
        <v>39630</v>
      </c>
      <c r="F90" s="1"/>
      <c r="G90" s="1"/>
    </row>
    <row r="91" spans="1:7" x14ac:dyDescent="0.2">
      <c r="A91" s="8" t="s">
        <v>92</v>
      </c>
      <c r="B91" s="66">
        <v>116265.14756829746</v>
      </c>
      <c r="C91" s="66">
        <v>121282</v>
      </c>
      <c r="D91" s="93">
        <f t="shared" si="2"/>
        <v>-4.1365185532086741E-2</v>
      </c>
      <c r="E91" s="97">
        <v>39417</v>
      </c>
      <c r="F91" s="1"/>
      <c r="G91" s="1"/>
    </row>
    <row r="92" spans="1:7" x14ac:dyDescent="0.2">
      <c r="A92" s="8" t="s">
        <v>93</v>
      </c>
      <c r="B92" s="66">
        <v>233680.12146282734</v>
      </c>
      <c r="C92" s="11">
        <v>244193.03066843943</v>
      </c>
      <c r="D92" s="93">
        <f t="shared" si="2"/>
        <v>-4.3051634916994458E-2</v>
      </c>
      <c r="E92" s="97">
        <v>41883</v>
      </c>
      <c r="F92" s="1"/>
      <c r="G92" s="1"/>
    </row>
    <row r="93" spans="1:7" x14ac:dyDescent="0.2">
      <c r="A93" s="8" t="s">
        <v>94</v>
      </c>
      <c r="B93" s="66">
        <v>117839.30586261365</v>
      </c>
      <c r="C93" s="66">
        <v>132925.31242893994</v>
      </c>
      <c r="D93" s="93">
        <f t="shared" si="2"/>
        <v>-0.11349235364326164</v>
      </c>
      <c r="E93" s="97">
        <v>39448</v>
      </c>
      <c r="F93" s="1"/>
      <c r="G93" s="1"/>
    </row>
    <row r="94" spans="1:7" x14ac:dyDescent="0.2">
      <c r="A94" s="8" t="s">
        <v>95</v>
      </c>
      <c r="B94" s="66">
        <v>155024.3185404668</v>
      </c>
      <c r="C94" s="66">
        <v>176833.76729364236</v>
      </c>
      <c r="D94" s="93">
        <f t="shared" si="2"/>
        <v>-0.12333305503218596</v>
      </c>
      <c r="E94" s="97">
        <v>39448</v>
      </c>
      <c r="F94" s="1"/>
      <c r="G94" s="1"/>
    </row>
    <row r="95" spans="1:7" x14ac:dyDescent="0.2">
      <c r="A95" s="8" t="s">
        <v>96</v>
      </c>
      <c r="B95" s="66">
        <v>188665.2961326942</v>
      </c>
      <c r="C95" s="66">
        <v>202361.52857886741</v>
      </c>
      <c r="D95" s="93">
        <f t="shared" si="2"/>
        <v>-6.768199737548089E-2</v>
      </c>
      <c r="E95" s="97">
        <v>39387</v>
      </c>
      <c r="F95" s="1"/>
      <c r="G95" s="1"/>
    </row>
    <row r="96" spans="1:7" x14ac:dyDescent="0.2">
      <c r="A96" s="8" t="s">
        <v>97</v>
      </c>
      <c r="B96" s="66">
        <v>185977.99521757066</v>
      </c>
      <c r="C96" s="66">
        <v>203795.7404172642</v>
      </c>
      <c r="D96" s="93">
        <f t="shared" si="2"/>
        <v>-8.7429428913540441E-2</v>
      </c>
      <c r="E96" s="97">
        <v>39387</v>
      </c>
      <c r="F96" s="1"/>
      <c r="G96" s="1"/>
    </row>
    <row r="97" spans="1:7" x14ac:dyDescent="0.2">
      <c r="A97" s="8" t="s">
        <v>98</v>
      </c>
      <c r="B97" s="66">
        <v>117414.97599430114</v>
      </c>
      <c r="C97" s="66">
        <v>122391.00743645699</v>
      </c>
      <c r="D97" s="93">
        <f t="shared" si="2"/>
        <v>-4.0656838654909357E-2</v>
      </c>
      <c r="E97" s="97">
        <v>39326</v>
      </c>
      <c r="F97" s="1"/>
      <c r="G97" s="1"/>
    </row>
    <row r="98" spans="1:7" x14ac:dyDescent="0.2">
      <c r="A98" s="8" t="s">
        <v>99</v>
      </c>
      <c r="B98" s="66">
        <v>154643.55767722233</v>
      </c>
      <c r="C98" s="66">
        <v>173710.0051751268</v>
      </c>
      <c r="D98" s="93">
        <f t="shared" si="2"/>
        <v>-0.10976021489771139</v>
      </c>
      <c r="E98" s="97">
        <v>39356</v>
      </c>
      <c r="F98" s="1"/>
      <c r="G98" s="1"/>
    </row>
    <row r="99" spans="1:7" x14ac:dyDescent="0.2">
      <c r="A99" s="8" t="s">
        <v>100</v>
      </c>
      <c r="B99" s="66">
        <v>233529.98842020534</v>
      </c>
      <c r="C99" s="66">
        <v>236287.29315412472</v>
      </c>
      <c r="D99" s="93">
        <f t="shared" ref="D99:D121" si="3">((C99-B99)/C99)*-1</f>
        <v>-1.1669289097661554E-2</v>
      </c>
      <c r="E99" s="97">
        <v>42064</v>
      </c>
      <c r="F99" s="1"/>
      <c r="G99" s="1"/>
    </row>
    <row r="100" spans="1:7" x14ac:dyDescent="0.2">
      <c r="A100" s="8" t="s">
        <v>101</v>
      </c>
      <c r="B100" s="66">
        <v>147086.97427550409</v>
      </c>
      <c r="C100" s="66">
        <v>160155.60929045334</v>
      </c>
      <c r="D100" s="93">
        <f t="shared" si="3"/>
        <v>-8.1599608486071631E-2</v>
      </c>
      <c r="E100" s="97">
        <v>39114</v>
      </c>
      <c r="F100" s="1"/>
      <c r="G100" s="1"/>
    </row>
    <row r="101" spans="1:7" x14ac:dyDescent="0.2">
      <c r="A101" s="8" t="s">
        <v>102</v>
      </c>
      <c r="B101" s="66">
        <v>159546.09708418042</v>
      </c>
      <c r="C101" s="66">
        <v>175292.62935013758</v>
      </c>
      <c r="D101" s="93">
        <f t="shared" si="3"/>
        <v>-8.9829973595206364E-2</v>
      </c>
      <c r="E101" s="97">
        <v>39295</v>
      </c>
      <c r="F101" s="1"/>
      <c r="G101" s="1"/>
    </row>
    <row r="102" spans="1:7" x14ac:dyDescent="0.2">
      <c r="A102" s="10" t="s">
        <v>7</v>
      </c>
      <c r="B102" s="92">
        <v>164279.78169586905</v>
      </c>
      <c r="C102" s="92">
        <v>171252.8775777535</v>
      </c>
      <c r="D102" s="95">
        <f t="shared" si="3"/>
        <v>-4.0718123867544795E-2</v>
      </c>
      <c r="E102" s="99">
        <v>39356</v>
      </c>
      <c r="F102" s="1"/>
      <c r="G102" s="1"/>
    </row>
    <row r="103" spans="1:7" x14ac:dyDescent="0.2">
      <c r="A103" s="8" t="s">
        <v>103</v>
      </c>
      <c r="B103" s="66">
        <v>231466.01365940072</v>
      </c>
      <c r="C103" s="66">
        <v>238629.95374114567</v>
      </c>
      <c r="D103" s="93">
        <f t="shared" si="3"/>
        <v>-3.0021126725423786E-2</v>
      </c>
      <c r="E103" s="97">
        <v>42064</v>
      </c>
      <c r="F103" s="1"/>
      <c r="G103" s="1"/>
    </row>
    <row r="104" spans="1:7" x14ac:dyDescent="0.2">
      <c r="A104" s="8" t="s">
        <v>104</v>
      </c>
      <c r="B104" s="66">
        <v>215033.81373746475</v>
      </c>
      <c r="C104" s="66">
        <v>225107.28949391478</v>
      </c>
      <c r="D104" s="93">
        <f t="shared" si="3"/>
        <v>-4.4749664833587471E-2</v>
      </c>
      <c r="E104" s="97">
        <v>39356</v>
      </c>
      <c r="F104" s="1"/>
      <c r="G104" s="1"/>
    </row>
    <row r="105" spans="1:7" x14ac:dyDescent="0.2">
      <c r="A105" s="14" t="s">
        <v>105</v>
      </c>
      <c r="B105" s="66">
        <v>184858.31481419454</v>
      </c>
      <c r="C105" s="66">
        <v>191851.55274495261</v>
      </c>
      <c r="D105" s="93">
        <f t="shared" si="3"/>
        <v>-3.6451297009072833E-2</v>
      </c>
      <c r="E105" s="97">
        <v>39539</v>
      </c>
      <c r="F105" s="1"/>
      <c r="G105" s="1"/>
    </row>
    <row r="106" spans="1:7" x14ac:dyDescent="0.2">
      <c r="A106" s="14" t="s">
        <v>106</v>
      </c>
      <c r="B106" s="66">
        <v>108846.42170157774</v>
      </c>
      <c r="C106" s="66">
        <v>116275.37530586919</v>
      </c>
      <c r="D106" s="93">
        <f t="shared" si="3"/>
        <v>-6.3891030966351708E-2</v>
      </c>
      <c r="E106" s="97">
        <v>39479</v>
      </c>
      <c r="F106" s="1"/>
      <c r="G106" s="1"/>
    </row>
    <row r="107" spans="1:7" x14ac:dyDescent="0.2">
      <c r="A107" s="8" t="s">
        <v>107</v>
      </c>
      <c r="B107" s="66">
        <v>248167.50134208993</v>
      </c>
      <c r="C107" s="66">
        <v>254374.21240591901</v>
      </c>
      <c r="D107" s="93">
        <f t="shared" si="3"/>
        <v>-2.4399922480839699E-2</v>
      </c>
      <c r="E107" s="97">
        <v>41974</v>
      </c>
      <c r="F107" s="1"/>
      <c r="G107" s="1"/>
    </row>
    <row r="108" spans="1:7" x14ac:dyDescent="0.2">
      <c r="A108" s="14" t="s">
        <v>108</v>
      </c>
      <c r="B108" s="66">
        <v>169096.76255912325</v>
      </c>
      <c r="C108" s="66">
        <v>171447.83602508498</v>
      </c>
      <c r="D108" s="93">
        <f t="shared" si="3"/>
        <v>-1.371305418878392E-2</v>
      </c>
      <c r="E108" s="97">
        <v>42064</v>
      </c>
      <c r="F108" s="1"/>
      <c r="G108" s="1"/>
    </row>
    <row r="109" spans="1:7" x14ac:dyDescent="0.2">
      <c r="A109" s="8" t="s">
        <v>109</v>
      </c>
      <c r="B109" s="66">
        <v>226539.85424094481</v>
      </c>
      <c r="C109" s="66">
        <v>227991.20368730513</v>
      </c>
      <c r="D109" s="93">
        <f t="shared" si="3"/>
        <v>-6.3658133423027587E-3</v>
      </c>
      <c r="E109" s="97">
        <v>42064</v>
      </c>
      <c r="F109" s="1"/>
      <c r="G109" s="1"/>
    </row>
    <row r="110" spans="1:7" x14ac:dyDescent="0.2">
      <c r="A110" s="8" t="s">
        <v>110</v>
      </c>
      <c r="B110" s="66">
        <v>161767.23239705633</v>
      </c>
      <c r="C110" s="66">
        <v>173746.19470936712</v>
      </c>
      <c r="D110" s="93">
        <f t="shared" si="3"/>
        <v>-6.8945177949643874E-2</v>
      </c>
      <c r="E110" s="97">
        <v>39508</v>
      </c>
      <c r="F110" s="1"/>
      <c r="G110" s="1"/>
    </row>
    <row r="111" spans="1:7" x14ac:dyDescent="0.2">
      <c r="A111" s="10" t="s">
        <v>8</v>
      </c>
      <c r="B111" s="92">
        <v>190890.83131218929</v>
      </c>
      <c r="C111" s="92">
        <v>192253.89803901827</v>
      </c>
      <c r="D111" s="95">
        <f t="shared" si="3"/>
        <v>-7.0899302470961954E-3</v>
      </c>
      <c r="E111" s="99">
        <v>42064</v>
      </c>
      <c r="F111" s="1"/>
      <c r="G111" s="1"/>
    </row>
    <row r="112" spans="1:7" x14ac:dyDescent="0.2">
      <c r="A112" s="8" t="s">
        <v>111</v>
      </c>
      <c r="B112" s="66">
        <v>105750.78849024496</v>
      </c>
      <c r="C112" s="66">
        <v>109112.11980052001</v>
      </c>
      <c r="D112" s="93">
        <f t="shared" si="3"/>
        <v>-3.0806213978981232E-2</v>
      </c>
      <c r="E112" s="97">
        <v>39539</v>
      </c>
      <c r="F112" s="1"/>
      <c r="G112" s="1"/>
    </row>
    <row r="113" spans="1:7" x14ac:dyDescent="0.2">
      <c r="A113" s="8" t="s">
        <v>112</v>
      </c>
      <c r="B113" s="66">
        <v>173968.19137417933</v>
      </c>
      <c r="C113" s="66">
        <v>189578.52833694196</v>
      </c>
      <c r="D113" s="93">
        <f t="shared" si="3"/>
        <v>-8.2342325893668994E-2</v>
      </c>
      <c r="E113" s="97">
        <v>39508</v>
      </c>
      <c r="F113" s="1"/>
      <c r="G113" s="1"/>
    </row>
    <row r="114" spans="1:7" x14ac:dyDescent="0.2">
      <c r="A114" s="8" t="s">
        <v>113</v>
      </c>
      <c r="B114" s="66">
        <v>127072.96550351323</v>
      </c>
      <c r="C114" s="66">
        <v>135266.51801145842</v>
      </c>
      <c r="D114" s="93">
        <f t="shared" si="3"/>
        <v>-6.0573397085974486E-2</v>
      </c>
      <c r="E114" s="97">
        <v>39479</v>
      </c>
      <c r="F114" s="1"/>
      <c r="G114" s="1"/>
    </row>
    <row r="115" spans="1:7" x14ac:dyDescent="0.2">
      <c r="A115" s="8" t="s">
        <v>114</v>
      </c>
      <c r="B115" s="66">
        <v>138287.82406005662</v>
      </c>
      <c r="C115" s="66">
        <v>150057.04112503133</v>
      </c>
      <c r="D115" s="93">
        <f t="shared" si="3"/>
        <v>-7.8431621580278277E-2</v>
      </c>
      <c r="E115" s="97">
        <v>39417</v>
      </c>
      <c r="F115" s="1"/>
      <c r="G115" s="1"/>
    </row>
    <row r="116" spans="1:7" x14ac:dyDescent="0.2">
      <c r="A116" s="8" t="s">
        <v>115</v>
      </c>
      <c r="B116" s="66">
        <v>228385.46785930113</v>
      </c>
      <c r="C116" s="66">
        <v>241894.53167927466</v>
      </c>
      <c r="D116" s="93">
        <f t="shared" si="3"/>
        <v>-5.5846916944303014E-2</v>
      </c>
      <c r="E116" s="97">
        <v>39448</v>
      </c>
      <c r="F116" s="1"/>
      <c r="G116" s="1"/>
    </row>
    <row r="117" spans="1:7" x14ac:dyDescent="0.2">
      <c r="A117" s="8" t="s">
        <v>116</v>
      </c>
      <c r="B117" s="66">
        <v>145533.65389221985</v>
      </c>
      <c r="C117" s="66">
        <v>153401.68165101123</v>
      </c>
      <c r="D117" s="93">
        <f t="shared" si="3"/>
        <v>-5.129036184030325E-2</v>
      </c>
      <c r="E117" s="97">
        <v>39356</v>
      </c>
      <c r="F117" s="1"/>
      <c r="G117" s="1"/>
    </row>
    <row r="118" spans="1:7" x14ac:dyDescent="0.2">
      <c r="A118" s="8" t="s">
        <v>117</v>
      </c>
      <c r="B118" s="66">
        <v>161763.81815047</v>
      </c>
      <c r="C118" s="66">
        <v>169923.88912925348</v>
      </c>
      <c r="D118" s="93">
        <f t="shared" si="3"/>
        <v>-4.8021917463155983E-2</v>
      </c>
      <c r="E118" s="97">
        <v>39417</v>
      </c>
      <c r="F118" s="1"/>
      <c r="G118" s="1"/>
    </row>
    <row r="119" spans="1:7" x14ac:dyDescent="0.2">
      <c r="A119" s="9" t="s">
        <v>118</v>
      </c>
      <c r="B119" s="65">
        <v>244270.00905508245</v>
      </c>
      <c r="C119" s="65">
        <v>244270</v>
      </c>
      <c r="D119" s="94">
        <f t="shared" si="3"/>
        <v>3.7069973608772249E-8</v>
      </c>
      <c r="E119" s="98">
        <v>42095</v>
      </c>
      <c r="F119" s="1"/>
      <c r="G119" s="1"/>
    </row>
    <row r="120" spans="1:7" x14ac:dyDescent="0.2">
      <c r="A120" s="10" t="s">
        <v>9</v>
      </c>
      <c r="B120" s="92">
        <v>168338.85533424167</v>
      </c>
      <c r="C120" s="92">
        <v>173199.21850333243</v>
      </c>
      <c r="D120" s="95">
        <f t="shared" si="3"/>
        <v>-2.8062269628527502E-2</v>
      </c>
      <c r="E120" s="99">
        <v>39417</v>
      </c>
      <c r="F120" s="1"/>
      <c r="G120" s="1"/>
    </row>
    <row r="121" spans="1:7" x14ac:dyDescent="0.2">
      <c r="A121" s="79" t="s">
        <v>121</v>
      </c>
      <c r="B121" s="78">
        <v>276189.8184664374</v>
      </c>
      <c r="C121" s="78">
        <v>276190</v>
      </c>
      <c r="D121" s="77">
        <f t="shared" si="3"/>
        <v>-6.5727782541563406E-7</v>
      </c>
      <c r="E121" s="76">
        <v>42095</v>
      </c>
      <c r="F121" s="1"/>
      <c r="G121" s="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2014</vt:lpstr>
      <vt:lpstr>2015</vt:lpstr>
      <vt:lpstr>Peaks</vt:lpstr>
      <vt:lpstr>Sheet1!Print_Area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2016-04-03T11:07:16Z</cp:lastPrinted>
  <dcterms:created xsi:type="dcterms:W3CDTF">2012-02-05T09:38:15Z</dcterms:created>
  <dcterms:modified xsi:type="dcterms:W3CDTF">2021-09-04T07:04:48Z</dcterms:modified>
</cp:coreProperties>
</file>