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1235D188-4455-4276-A55A-2225C63B42CA}" xr6:coauthVersionLast="47" xr6:coauthVersionMax="47" xr10:uidLastSave="{00000000-0000-0000-0000-000000000000}"/>
  <bookViews>
    <workbookView xWindow="1155" yWindow="1230" windowWidth="1671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" l="1"/>
  <c r="H38" i="1" l="1"/>
  <c r="I38" i="1"/>
  <c r="I14" i="1" l="1"/>
  <c r="H14" i="1"/>
  <c r="C9" i="1"/>
  <c r="B9" i="1"/>
  <c r="I30" i="1"/>
  <c r="H30" i="1"/>
  <c r="C22" i="1"/>
  <c r="B22" i="1"/>
  <c r="I20" i="1"/>
  <c r="H20" i="1"/>
  <c r="C8" i="1"/>
  <c r="B8" i="1"/>
  <c r="I36" i="1"/>
  <c r="H36" i="1"/>
  <c r="C12" i="1"/>
  <c r="B12" i="1"/>
  <c r="I10" i="1"/>
  <c r="H10" i="1"/>
  <c r="C32" i="1"/>
  <c r="B32" i="1"/>
  <c r="I5" i="1"/>
  <c r="H5" i="1"/>
  <c r="C15" i="1"/>
  <c r="B15" i="1"/>
  <c r="I25" i="1"/>
  <c r="H25" i="1"/>
  <c r="C36" i="1"/>
  <c r="B36" i="1"/>
  <c r="I21" i="1"/>
  <c r="H21" i="1"/>
  <c r="C37" i="1"/>
  <c r="B37" i="1"/>
  <c r="I27" i="1"/>
  <c r="H27" i="1"/>
  <c r="C33" i="1"/>
  <c r="B33" i="1"/>
  <c r="I28" i="1"/>
  <c r="H28" i="1"/>
  <c r="C35" i="1"/>
  <c r="B35" i="1"/>
  <c r="I31" i="1"/>
  <c r="H31" i="1"/>
  <c r="C34" i="1"/>
  <c r="B34" i="1"/>
  <c r="I9" i="1"/>
  <c r="H9" i="1"/>
  <c r="C23" i="1"/>
  <c r="B23" i="1"/>
  <c r="I11" i="1"/>
  <c r="H11" i="1"/>
  <c r="C28" i="1"/>
  <c r="B28" i="1"/>
  <c r="I7" i="1"/>
  <c r="H7" i="1"/>
  <c r="C30" i="1"/>
  <c r="B30" i="1"/>
  <c r="I24" i="1"/>
  <c r="H24" i="1"/>
  <c r="C11" i="1"/>
  <c r="B11" i="1"/>
  <c r="I15" i="1"/>
  <c r="H15" i="1"/>
  <c r="C31" i="1"/>
  <c r="B31" i="1"/>
  <c r="I37" i="1"/>
  <c r="H37" i="1"/>
  <c r="C10" i="1"/>
  <c r="B10" i="1"/>
  <c r="I13" i="1"/>
  <c r="H13" i="1"/>
  <c r="C27" i="1"/>
  <c r="B27" i="1"/>
  <c r="I18" i="1"/>
  <c r="H18" i="1"/>
  <c r="C18" i="1"/>
  <c r="B18" i="1"/>
  <c r="I34" i="1"/>
  <c r="H34" i="1"/>
  <c r="C21" i="1"/>
  <c r="B21" i="1"/>
  <c r="I19" i="1"/>
  <c r="H19" i="1"/>
  <c r="C24" i="1"/>
  <c r="B24" i="1"/>
  <c r="I12" i="1"/>
  <c r="H12" i="1"/>
  <c r="C6" i="1"/>
  <c r="B6" i="1"/>
  <c r="I35" i="1"/>
  <c r="H35" i="1"/>
  <c r="C25" i="1"/>
  <c r="B25" i="1"/>
  <c r="I8" i="1"/>
  <c r="H8" i="1"/>
  <c r="C5" i="1"/>
  <c r="B5" i="1"/>
  <c r="I22" i="1"/>
  <c r="H22" i="1"/>
  <c r="C13" i="1"/>
  <c r="B13" i="1"/>
  <c r="I26" i="1"/>
  <c r="H26" i="1"/>
  <c r="C20" i="1"/>
  <c r="B20" i="1"/>
  <c r="I32" i="1"/>
  <c r="H32" i="1"/>
  <c r="C7" i="1"/>
  <c r="B7" i="1"/>
  <c r="I16" i="1"/>
  <c r="H16" i="1"/>
  <c r="C14" i="1"/>
  <c r="B14" i="1"/>
  <c r="I33" i="1"/>
  <c r="H33" i="1"/>
  <c r="C16" i="1"/>
  <c r="B16" i="1"/>
  <c r="I23" i="1"/>
  <c r="H23" i="1"/>
  <c r="C17" i="1"/>
  <c r="B17" i="1"/>
  <c r="I6" i="1"/>
  <c r="H6" i="1"/>
  <c r="C19" i="1"/>
  <c r="B19" i="1"/>
  <c r="I29" i="1"/>
  <c r="H29" i="1"/>
  <c r="C29" i="1"/>
  <c r="B29" i="1"/>
  <c r="I17" i="1"/>
  <c r="H17" i="1"/>
  <c r="C26" i="1"/>
  <c r="B26" i="1"/>
  <c r="H46" i="1" l="1"/>
  <c r="H45" i="1"/>
  <c r="I46" i="1"/>
  <c r="I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<sst xmlns="http://schemas.openxmlformats.org/spreadsheetml/2006/main" count="87" uniqueCount="87">
  <si>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</si>
  <si>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</si>
  <si>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</si>
  <si>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</si>
  <si>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</si>
  <si>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</si>
  <si>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</si>
  <si>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</si>
  <si>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</si>
  <si>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</si>
  <si>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</si>
  <si>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</si>
  <si>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</si>
  <si>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</si>
  <si>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</si>
  <si>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</si>
  <si>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</si>
  <si>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</si>
  <si>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</si>
  <si>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</si>
  <si>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</si>
  <si>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</si>
  <si>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</si>
  <si>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</si>
  <si>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</si>
  <si>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</si>
  <si>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</si>
  <si>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</si>
  <si>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</si>
  <si>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</si>
  <si>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</si>
  <si>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</si>
  <si>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</si>
  <si>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</si>
  <si>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</si>
  <si>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</si>
  <si>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</si>
  <si>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</si>
  <si>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</si>
  <si>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</si>
  <si>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</si>
  <si>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</si>
  <si>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</si>
  <si>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</si>
  <si>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</si>
  <si>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</si>
  <si>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</si>
  <si>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</si>
  <si>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</si>
  <si>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</si>
  <si>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</si>
  <si>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</si>
  <si>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</si>
  <si>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</si>
  <si>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</si>
  <si>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</si>
  <si>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</si>
  <si>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</si>
  <si>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</si>
  <si>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</si>
  <si>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</si>
  <si>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</si>
  <si>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</si>
  <si>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</si>
  <si>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</si>
  <si>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</si>
  <si>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</si>
  <si>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</si>
  <si>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</si>
  <si>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</si>
  <si>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</si>
  <si>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</si>
  <si>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</si>
  <si>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</si>
  <si>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</si>
  <si>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</si>
  <si>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</si>
  <si>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</si>
  <si>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</si>
  <si>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</si>
  <si>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</si>
  <si>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</si>
  <si>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</si>
  <si>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</si>
  <si>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</si>
  <si>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</si>
  <si>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(From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</si>
</sst>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0" fillId="0" borderId="0" xfId="0" applyNumberFormat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0" fontId="0" fillId="0" borderId="9" xfId="0" applyFill="1" applyBorder="1"/>
    <xf numFmtId="0" fontId="10" fillId="0" borderId="2" xfId="0" applyFont="1" applyFill="1" applyBorder="1"/>
    <xf numFmtId="0" fontId="10" fillId="0" borderId="10" xfId="0" applyFont="1" applyFill="1" applyBorder="1"/>
    <xf numFmtId="165" fontId="10" fillId="0" borderId="11" xfId="0" applyNumberFormat="1" applyFont="1" applyFill="1" applyBorder="1"/>
    <xf numFmtId="165" fontId="10" fillId="0" borderId="12" xfId="0" applyNumberFormat="1" applyFont="1" applyFill="1" applyBorder="1"/>
    <xf numFmtId="164" fontId="10" fillId="0" borderId="13" xfId="0" applyNumberFormat="1" applyFont="1" applyFill="1" applyBorder="1"/>
    <xf numFmtId="164" fontId="10" fillId="0" borderId="14" xfId="0" applyNumberFormat="1" applyFont="1" applyFill="1" applyBorder="1"/>
    <xf numFmtId="0" fontId="11" fillId="0" borderId="15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  <color rgb="FFD6EDF6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5" width="10.85546875" bestFit="1" customWidth="1"/>
    <col min="6" max="7" width="10.1406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</cols>
  <sheetData>
    <row r="1" spans="2:18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18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18" x14ac:dyDescent="0.2">
      <c r="B3" s="1"/>
      <c r="C3" s="1"/>
      <c r="D3" s="1"/>
      <c r="E3" s="1"/>
      <c r="F3" s="1"/>
      <c r="G3" s="1"/>
      <c r="H3" s="1"/>
      <c r="I3" s="1"/>
      <c r="J3" s="1"/>
    </row>
    <row r="4" spans="2:18" ht="35.25" customHeight="1" x14ac:dyDescent="0.3">
      <c r="B4" s="38" t="s">
        <v>49</v>
      </c>
      <c r="C4" s="39" t="s">
        <v>50</v>
      </c>
      <c r="D4" s="40" t="s">
        <v>51</v>
      </c>
      <c r="E4" s="41">
        <v>43922</v>
      </c>
      <c r="F4" s="41">
        <v>44256</v>
      </c>
      <c r="G4" s="42">
        <v>44287</v>
      </c>
      <c r="H4" s="43" t="s">
        <v>41</v>
      </c>
      <c r="I4" s="44" t="s">
        <v>42</v>
      </c>
      <c r="L4" s="35"/>
      <c r="M4" s="35"/>
      <c r="O4" s="35"/>
      <c r="P4" s="35"/>
    </row>
    <row r="5" spans="2:18" ht="15" x14ac:dyDescent="0.3">
      <c r="B5" s="45">
        <f t="shared" ref="B5:B37" si="0">RANK(E5,E$5:E$37)</f>
        <v>1</v>
      </c>
      <c r="C5" s="46">
        <f t="shared" ref="C5:C37" si="1">RANK(G5,G$5:G$37)</f>
        <v>1</v>
      </c>
      <c r="D5" s="46" t="s">
        <v>79</v>
      </c>
      <c r="E5" s="48">
        <v>2072251.1956646331</v>
      </c>
      <c r="F5" s="48">
        <v>2081851.7870196542</v>
      </c>
      <c r="G5" s="49">
        <v>2042460.0140629308</v>
      </c>
      <c r="H5" s="47">
        <f t="shared" ref="H5:H37" si="2">+G5/F5-1</f>
        <v>-1.8921506901851015E-2</v>
      </c>
      <c r="I5" s="47">
        <f t="shared" ref="I5:I37" si="3">+G5/E5-1</f>
        <v>-1.437624051757258E-2</v>
      </c>
      <c r="K5" s="55"/>
      <c r="L5" s="60"/>
      <c r="M5" s="61"/>
      <c r="N5" s="61">
        <v>2312495.2961599678</v>
      </c>
      <c r="O5" s="61">
        <v>270035.28209703695</v>
      </c>
      <c r="P5" s="35"/>
      <c r="R5" s="58"/>
    </row>
    <row r="6" spans="2:18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1761424.2193056627</v>
      </c>
      <c r="F6" s="48">
        <v>1490773.6864952622</v>
      </c>
      <c r="G6" s="49">
        <v>1415184.4438646585</v>
      </c>
      <c r="H6" s="47">
        <f t="shared" si="2"/>
        <v>-5.0704706767604968E-2</v>
      </c>
      <c r="I6" s="47">
        <f t="shared" si="3"/>
        <v>-0.19656807919757613</v>
      </c>
      <c r="K6" s="55"/>
      <c r="L6" s="59"/>
      <c r="M6" s="61"/>
      <c r="N6" s="61">
        <v>2039050.5978153152</v>
      </c>
      <c r="O6" s="61">
        <v>623866.15395065676</v>
      </c>
      <c r="P6" s="35"/>
      <c r="R6" s="58"/>
    </row>
    <row r="7" spans="2:18" ht="15" x14ac:dyDescent="0.3">
      <c r="B7" s="45">
        <f t="shared" si="0"/>
        <v>4</v>
      </c>
      <c r="C7" s="46">
        <f t="shared" si="1"/>
        <v>3</v>
      </c>
      <c r="D7" s="46" t="s">
        <v>53</v>
      </c>
      <c r="E7" s="48">
        <v>1124403.7599246232</v>
      </c>
      <c r="F7" s="48">
        <v>1106394.0828775133</v>
      </c>
      <c r="G7" s="49">
        <v>1127567.4639370618</v>
      </c>
      <c r="H7" s="47">
        <f t="shared" si="2"/>
        <v>1.9137286964225897E-2</v>
      </c>
      <c r="I7" s="47">
        <f t="shared" si="3"/>
        <v>2.813672566027936E-3</v>
      </c>
      <c r="K7" s="55"/>
      <c r="L7" s="60"/>
      <c r="M7" s="61"/>
      <c r="N7" s="61">
        <v>1211983.6418215816</v>
      </c>
      <c r="O7" s="61">
        <v>84416.177884519799</v>
      </c>
      <c r="P7" s="35"/>
      <c r="R7" s="58"/>
    </row>
    <row r="8" spans="2:18" ht="15" x14ac:dyDescent="0.3">
      <c r="B8" s="45">
        <f t="shared" si="0"/>
        <v>6</v>
      </c>
      <c r="C8" s="46">
        <f t="shared" si="1"/>
        <v>4</v>
      </c>
      <c r="D8" s="46" t="s">
        <v>83</v>
      </c>
      <c r="E8" s="48">
        <v>878500.97959357931</v>
      </c>
      <c r="F8" s="48">
        <v>861915.15695272014</v>
      </c>
      <c r="G8" s="49">
        <v>890022.17097712588</v>
      </c>
      <c r="H8" s="47">
        <f t="shared" si="2"/>
        <v>3.2609954469042357E-2</v>
      </c>
      <c r="I8" s="47">
        <f t="shared" si="3"/>
        <v>1.3114602773552475E-2</v>
      </c>
      <c r="K8" s="55"/>
      <c r="L8" s="60"/>
      <c r="M8" s="61"/>
      <c r="N8" s="61">
        <v>930402.08233468316</v>
      </c>
      <c r="O8" s="61">
        <v>40379.911357557285</v>
      </c>
      <c r="P8" s="35"/>
      <c r="R8" s="58"/>
    </row>
    <row r="9" spans="2:18" ht="15" x14ac:dyDescent="0.3">
      <c r="B9" s="45">
        <f t="shared" si="0"/>
        <v>5</v>
      </c>
      <c r="C9" s="46">
        <f t="shared" si="1"/>
        <v>5</v>
      </c>
      <c r="D9" s="46" t="s">
        <v>82</v>
      </c>
      <c r="E9" s="48">
        <v>991805.55288449663</v>
      </c>
      <c r="F9" s="48">
        <v>858872.79560525378</v>
      </c>
      <c r="G9" s="49">
        <v>854193.21003832109</v>
      </c>
      <c r="H9" s="47">
        <f t="shared" si="2"/>
        <v>-5.4485199564796583E-3</v>
      </c>
      <c r="I9" s="47">
        <f t="shared" si="3"/>
        <v>-0.13874931678488145</v>
      </c>
      <c r="K9" s="55"/>
      <c r="L9" s="60"/>
      <c r="M9" s="61"/>
      <c r="N9" s="61">
        <v>1101183.3362027542</v>
      </c>
      <c r="O9" s="61">
        <v>246990.12616443308</v>
      </c>
      <c r="P9" s="35"/>
      <c r="R9" s="58"/>
    </row>
    <row r="10" spans="2:18" ht="15" x14ac:dyDescent="0.3">
      <c r="B10" s="45">
        <f t="shared" si="0"/>
        <v>3</v>
      </c>
      <c r="C10" s="46">
        <f t="shared" si="1"/>
        <v>6</v>
      </c>
      <c r="D10" s="46" t="s">
        <v>81</v>
      </c>
      <c r="E10" s="48">
        <v>1166017.0510385474</v>
      </c>
      <c r="F10" s="48">
        <v>795333.51770860236</v>
      </c>
      <c r="G10" s="49">
        <v>853287.822646013</v>
      </c>
      <c r="H10" s="47">
        <f t="shared" si="2"/>
        <v>7.2867927287133538E-2</v>
      </c>
      <c r="I10" s="47">
        <f t="shared" si="3"/>
        <v>-0.26820296333916638</v>
      </c>
      <c r="K10" s="56"/>
      <c r="L10" s="60"/>
      <c r="M10" s="61"/>
      <c r="N10" s="61">
        <v>1338671.3057045701</v>
      </c>
      <c r="O10" s="61">
        <v>485383.48305855715</v>
      </c>
      <c r="P10" s="35"/>
      <c r="R10" s="58"/>
    </row>
    <row r="11" spans="2:18" ht="15" x14ac:dyDescent="0.3">
      <c r="B11" s="45">
        <f t="shared" si="0"/>
        <v>7</v>
      </c>
      <c r="C11" s="46">
        <f t="shared" si="1"/>
        <v>7</v>
      </c>
      <c r="D11" s="46" t="s">
        <v>55</v>
      </c>
      <c r="E11" s="48">
        <v>841754.71046694519</v>
      </c>
      <c r="F11" s="48">
        <v>795971.12094441848</v>
      </c>
      <c r="G11" s="49">
        <v>796407.18123408675</v>
      </c>
      <c r="H11" s="47">
        <f t="shared" si="2"/>
        <v>5.4783430980620551E-4</v>
      </c>
      <c r="I11" s="47">
        <f t="shared" si="3"/>
        <v>-5.3872617128216449E-2</v>
      </c>
      <c r="K11" s="55"/>
      <c r="L11" s="59"/>
      <c r="M11" s="61"/>
      <c r="N11" s="61">
        <v>888785.2892938992</v>
      </c>
      <c r="O11" s="61">
        <v>92378.108059812454</v>
      </c>
      <c r="P11" s="35"/>
      <c r="R11" s="58"/>
    </row>
    <row r="12" spans="2:18" ht="15" x14ac:dyDescent="0.3">
      <c r="B12" s="45">
        <f t="shared" si="0"/>
        <v>8</v>
      </c>
      <c r="C12" s="46">
        <f t="shared" si="1"/>
        <v>8</v>
      </c>
      <c r="D12" s="46" t="s">
        <v>54</v>
      </c>
      <c r="E12" s="48">
        <v>809902.57035672769</v>
      </c>
      <c r="F12" s="48">
        <v>744250.86894897523</v>
      </c>
      <c r="G12" s="49">
        <v>744166.59172129724</v>
      </c>
      <c r="H12" s="47">
        <f t="shared" si="2"/>
        <v>-1.1323766110882261E-4</v>
      </c>
      <c r="I12" s="47">
        <f t="shared" si="3"/>
        <v>-8.1165292025776048E-2</v>
      </c>
      <c r="K12" s="55"/>
      <c r="L12" s="60"/>
      <c r="M12" s="61"/>
      <c r="N12" s="61">
        <v>837450.32942764752</v>
      </c>
      <c r="O12" s="61">
        <v>93283.737706350279</v>
      </c>
      <c r="P12" s="35"/>
      <c r="R12" s="58"/>
    </row>
    <row r="13" spans="2:18" ht="15" x14ac:dyDescent="0.3">
      <c r="B13" s="45">
        <f t="shared" si="0"/>
        <v>13</v>
      </c>
      <c r="C13" s="46">
        <f t="shared" si="1"/>
        <v>9</v>
      </c>
      <c r="D13" s="46" t="s">
        <v>59</v>
      </c>
      <c r="E13" s="48">
        <v>660770.695335189</v>
      </c>
      <c r="F13" s="48">
        <v>693952.70463551767</v>
      </c>
      <c r="G13" s="49">
        <v>713465.59262599924</v>
      </c>
      <c r="H13" s="47">
        <f t="shared" si="2"/>
        <v>2.8118469544304636E-2</v>
      </c>
      <c r="I13" s="47">
        <f t="shared" si="3"/>
        <v>7.9747630551442183E-2</v>
      </c>
      <c r="K13" s="56"/>
      <c r="L13" s="60"/>
      <c r="M13" s="61"/>
      <c r="N13" s="61">
        <v>736490.48718638625</v>
      </c>
      <c r="O13" s="61">
        <v>23024.894560387009</v>
      </c>
      <c r="R13" s="58"/>
    </row>
    <row r="14" spans="2:18" ht="15" x14ac:dyDescent="0.3">
      <c r="B14" s="45">
        <f t="shared" si="0"/>
        <v>9</v>
      </c>
      <c r="C14" s="46">
        <f t="shared" si="1"/>
        <v>10</v>
      </c>
      <c r="D14" s="46" t="s">
        <v>61</v>
      </c>
      <c r="E14" s="48">
        <v>687569.42280509777</v>
      </c>
      <c r="F14" s="48">
        <v>687461.7290016691</v>
      </c>
      <c r="G14" s="49">
        <v>691902.26728031598</v>
      </c>
      <c r="H14" s="47">
        <f t="shared" si="2"/>
        <v>6.459324339546102E-3</v>
      </c>
      <c r="I14" s="47">
        <f t="shared" si="3"/>
        <v>6.3016829014026499E-3</v>
      </c>
      <c r="K14" s="55"/>
      <c r="L14" s="60"/>
      <c r="M14" s="61"/>
      <c r="N14" s="61">
        <v>823481.97471878759</v>
      </c>
      <c r="O14" s="61">
        <v>131579.70743847161</v>
      </c>
      <c r="R14" s="58"/>
    </row>
    <row r="15" spans="2:18" ht="15" x14ac:dyDescent="0.3">
      <c r="B15" s="45">
        <f t="shared" si="0"/>
        <v>15</v>
      </c>
      <c r="C15" s="46">
        <f t="shared" si="1"/>
        <v>11</v>
      </c>
      <c r="D15" s="46" t="s">
        <v>58</v>
      </c>
      <c r="E15" s="48">
        <v>584258.46870522958</v>
      </c>
      <c r="F15" s="48">
        <v>697466.95760262397</v>
      </c>
      <c r="G15" s="49">
        <v>689983.24082561233</v>
      </c>
      <c r="H15" s="47">
        <f t="shared" si="2"/>
        <v>-1.0729851350571695E-2</v>
      </c>
      <c r="I15" s="47">
        <f t="shared" si="3"/>
        <v>0.18095548080745583</v>
      </c>
      <c r="K15" s="56"/>
      <c r="L15" s="60"/>
      <c r="M15" s="61"/>
      <c r="N15" s="61">
        <v>706645.53050210979</v>
      </c>
      <c r="O15" s="61">
        <v>16662.289676497458</v>
      </c>
      <c r="R15" s="58"/>
    </row>
    <row r="16" spans="2:18" ht="15" x14ac:dyDescent="0.3">
      <c r="B16" s="45">
        <f t="shared" si="0"/>
        <v>12</v>
      </c>
      <c r="C16" s="46">
        <f t="shared" si="1"/>
        <v>12</v>
      </c>
      <c r="D16" s="46" t="s">
        <v>60</v>
      </c>
      <c r="E16" s="48">
        <v>660979.43792382069</v>
      </c>
      <c r="F16" s="48">
        <v>638906.47420434898</v>
      </c>
      <c r="G16" s="49">
        <v>648319.24020970054</v>
      </c>
      <c r="H16" s="47">
        <f t="shared" si="2"/>
        <v>1.4732619538835534E-2</v>
      </c>
      <c r="I16" s="47">
        <f t="shared" si="3"/>
        <v>-1.9153693727427701E-2</v>
      </c>
      <c r="K16" s="55"/>
      <c r="L16" s="60"/>
      <c r="M16" s="61"/>
      <c r="N16" s="61">
        <v>898587.39316237916</v>
      </c>
      <c r="O16" s="61">
        <v>250268.15295267862</v>
      </c>
      <c r="R16" s="58"/>
    </row>
    <row r="17" spans="1:21" ht="15" x14ac:dyDescent="0.3">
      <c r="B17" s="45">
        <f t="shared" si="0"/>
        <v>10</v>
      </c>
      <c r="C17" s="46">
        <f t="shared" si="1"/>
        <v>13</v>
      </c>
      <c r="D17" s="46" t="s">
        <v>57</v>
      </c>
      <c r="E17" s="48">
        <v>678827.23223786463</v>
      </c>
      <c r="F17" s="48">
        <v>644289.41393342521</v>
      </c>
      <c r="G17" s="49">
        <v>646387.53604506783</v>
      </c>
      <c r="H17" s="47">
        <f t="shared" si="2"/>
        <v>3.2564901211606934E-3</v>
      </c>
      <c r="I17" s="47">
        <f t="shared" si="3"/>
        <v>-4.7787853303783989E-2</v>
      </c>
      <c r="K17" s="55"/>
      <c r="L17" s="60"/>
      <c r="M17" s="61"/>
      <c r="N17" s="61">
        <v>704575.4907678077</v>
      </c>
      <c r="O17" s="61">
        <v>58187.954722739873</v>
      </c>
      <c r="R17" s="58"/>
    </row>
    <row r="18" spans="1:21" ht="15" x14ac:dyDescent="0.3">
      <c r="B18" s="45">
        <f t="shared" si="0"/>
        <v>11</v>
      </c>
      <c r="C18" s="46">
        <f t="shared" si="1"/>
        <v>14</v>
      </c>
      <c r="D18" s="46" t="s">
        <v>63</v>
      </c>
      <c r="E18" s="48">
        <v>673688.92295982863</v>
      </c>
      <c r="F18" s="48">
        <v>643691.8645899538</v>
      </c>
      <c r="G18" s="49">
        <v>645302.74897379975</v>
      </c>
      <c r="H18" s="47">
        <f t="shared" si="2"/>
        <v>2.5025706746693022E-3</v>
      </c>
      <c r="I18" s="47">
        <f t="shared" si="3"/>
        <v>-4.2135432272383588E-2</v>
      </c>
      <c r="K18" s="55"/>
      <c r="L18" s="60"/>
      <c r="M18" s="61"/>
      <c r="N18" s="61">
        <v>727416.14612271683</v>
      </c>
      <c r="O18" s="61">
        <v>82113.39714891708</v>
      </c>
      <c r="R18" s="58"/>
    </row>
    <row r="19" spans="1:21" ht="15" x14ac:dyDescent="0.3">
      <c r="B19" s="45">
        <f t="shared" si="0"/>
        <v>17</v>
      </c>
      <c r="C19" s="46">
        <f t="shared" si="1"/>
        <v>15</v>
      </c>
      <c r="D19" s="46" t="s">
        <v>62</v>
      </c>
      <c r="E19" s="48">
        <v>563841.02620649373</v>
      </c>
      <c r="F19" s="48">
        <v>621930.83925612282</v>
      </c>
      <c r="G19" s="49">
        <v>624536.75115524337</v>
      </c>
      <c r="H19" s="47">
        <f t="shared" si="2"/>
        <v>4.1900348634220652E-3</v>
      </c>
      <c r="I19" s="47">
        <f t="shared" si="3"/>
        <v>0.10764687585277133</v>
      </c>
      <c r="K19" s="56"/>
      <c r="L19" s="59"/>
      <c r="M19" s="61"/>
      <c r="N19" s="61">
        <v>628925.53506751207</v>
      </c>
      <c r="O19" s="61">
        <v>4388.7839122687001</v>
      </c>
      <c r="R19" s="58"/>
    </row>
    <row r="20" spans="1:21" ht="15" x14ac:dyDescent="0.3">
      <c r="B20" s="45">
        <f t="shared" si="0"/>
        <v>16</v>
      </c>
      <c r="C20" s="46">
        <f t="shared" si="1"/>
        <v>16</v>
      </c>
      <c r="D20" s="46" t="s">
        <v>56</v>
      </c>
      <c r="E20" s="48">
        <v>576543.63975380978</v>
      </c>
      <c r="F20" s="48">
        <v>619487.77049968333</v>
      </c>
      <c r="G20" s="49">
        <v>620229.96724492835</v>
      </c>
      <c r="H20" s="47">
        <f t="shared" si="2"/>
        <v>1.1980813513823296E-3</v>
      </c>
      <c r="I20" s="47">
        <f t="shared" si="3"/>
        <v>7.5772802748761636E-2</v>
      </c>
      <c r="K20" s="55"/>
      <c r="L20" s="59"/>
      <c r="M20" s="61"/>
      <c r="N20" s="61">
        <v>657775.45146337163</v>
      </c>
      <c r="O20" s="61">
        <v>37545.484218443278</v>
      </c>
      <c r="R20" s="58"/>
    </row>
    <row r="21" spans="1:21" ht="15" x14ac:dyDescent="0.3">
      <c r="B21" s="45">
        <f t="shared" si="0"/>
        <v>14</v>
      </c>
      <c r="C21" s="46">
        <f t="shared" si="1"/>
        <v>17</v>
      </c>
      <c r="D21" s="46" t="s">
        <v>84</v>
      </c>
      <c r="E21" s="48">
        <v>591940.00121484173</v>
      </c>
      <c r="F21" s="48">
        <v>618460.03859847807</v>
      </c>
      <c r="G21" s="49">
        <v>606578.47980824963</v>
      </c>
      <c r="H21" s="47">
        <f t="shared" si="2"/>
        <v>-1.9211522246698087E-2</v>
      </c>
      <c r="I21" s="47">
        <f t="shared" si="3"/>
        <v>2.4729666120494098E-2</v>
      </c>
      <c r="K21" s="55"/>
      <c r="L21" s="60"/>
      <c r="M21" s="61"/>
      <c r="N21" s="61">
        <v>646549.10221610742</v>
      </c>
      <c r="O21" s="61">
        <v>39970.622407857794</v>
      </c>
      <c r="P21" s="46"/>
      <c r="Q21" s="48"/>
      <c r="R21" s="58"/>
      <c r="S21" s="49"/>
      <c r="T21" s="47"/>
      <c r="U21" s="47"/>
    </row>
    <row r="22" spans="1:21" ht="15" x14ac:dyDescent="0.3">
      <c r="B22" s="45">
        <f t="shared" si="0"/>
        <v>20</v>
      </c>
      <c r="C22" s="46">
        <f t="shared" si="1"/>
        <v>18</v>
      </c>
      <c r="D22" s="46" t="s">
        <v>65</v>
      </c>
      <c r="E22" s="48">
        <v>492867.96468368621</v>
      </c>
      <c r="F22" s="48">
        <v>559919.98796830501</v>
      </c>
      <c r="G22" s="49">
        <v>558007.2048174151</v>
      </c>
      <c r="H22" s="47">
        <f t="shared" si="2"/>
        <v>-3.4161722960284191E-3</v>
      </c>
      <c r="I22" s="47">
        <f t="shared" si="3"/>
        <v>0.13216367222311565</v>
      </c>
      <c r="K22" s="55"/>
      <c r="L22" s="60"/>
      <c r="M22" s="61"/>
      <c r="N22" s="61">
        <v>559919.98796830501</v>
      </c>
      <c r="O22" s="61">
        <v>1912.7831508899108</v>
      </c>
      <c r="R22" s="58"/>
    </row>
    <row r="23" spans="1:21" ht="15" x14ac:dyDescent="0.3">
      <c r="B23" s="45">
        <f t="shared" si="0"/>
        <v>18</v>
      </c>
      <c r="C23" s="46">
        <f t="shared" si="1"/>
        <v>19</v>
      </c>
      <c r="D23" s="46" t="s">
        <v>67</v>
      </c>
      <c r="E23" s="48">
        <v>538510.81967177114</v>
      </c>
      <c r="F23" s="48">
        <v>575820.4064657999</v>
      </c>
      <c r="G23" s="49">
        <v>546757.91316276975</v>
      </c>
      <c r="H23" s="47">
        <f t="shared" si="2"/>
        <v>-5.0471454253256387E-2</v>
      </c>
      <c r="I23" s="47">
        <f t="shared" si="3"/>
        <v>1.5314629139717706E-2</v>
      </c>
      <c r="K23" s="56"/>
      <c r="L23" s="59"/>
      <c r="M23" s="61"/>
      <c r="N23" s="61">
        <v>616211.35599466448</v>
      </c>
      <c r="O23" s="61">
        <v>69453.442831894732</v>
      </c>
      <c r="R23" s="58"/>
    </row>
    <row r="24" spans="1:21" ht="15" x14ac:dyDescent="0.3">
      <c r="B24" s="45">
        <f t="shared" si="0"/>
        <v>19</v>
      </c>
      <c r="C24" s="46">
        <f t="shared" si="1"/>
        <v>20</v>
      </c>
      <c r="D24" s="46" t="s">
        <v>66</v>
      </c>
      <c r="E24" s="48">
        <v>499085.98928476201</v>
      </c>
      <c r="F24" s="48">
        <v>536604.22994432098</v>
      </c>
      <c r="G24" s="49">
        <v>535604.06642274745</v>
      </c>
      <c r="H24" s="47">
        <f t="shared" si="2"/>
        <v>-1.8638755823399134E-3</v>
      </c>
      <c r="I24" s="47">
        <f t="shared" si="3"/>
        <v>7.3169910440321839E-2</v>
      </c>
      <c r="K24" s="55"/>
      <c r="L24" s="60"/>
      <c r="M24" s="61"/>
      <c r="N24" s="61">
        <v>536604.22994432098</v>
      </c>
      <c r="O24" s="61">
        <v>1000.1635215735296</v>
      </c>
      <c r="R24" s="58"/>
    </row>
    <row r="25" spans="1:21" ht="15" x14ac:dyDescent="0.3">
      <c r="B25" s="45">
        <f t="shared" si="0"/>
        <v>21</v>
      </c>
      <c r="C25" s="46">
        <f t="shared" si="1"/>
        <v>21</v>
      </c>
      <c r="D25" s="46" t="s">
        <v>64</v>
      </c>
      <c r="E25" s="48">
        <v>488451.62737090659</v>
      </c>
      <c r="F25" s="48">
        <v>539070.31595553563</v>
      </c>
      <c r="G25" s="49">
        <v>532939.59439608839</v>
      </c>
      <c r="H25" s="47">
        <f t="shared" si="2"/>
        <v>-1.1372767852335097E-2</v>
      </c>
      <c r="I25" s="47">
        <f t="shared" si="3"/>
        <v>9.1079575811096269E-2</v>
      </c>
      <c r="K25" s="55"/>
      <c r="L25" s="60"/>
      <c r="M25" s="61"/>
      <c r="N25" s="61">
        <v>601459.43067673512</v>
      </c>
      <c r="O25" s="61">
        <v>68519.836280646734</v>
      </c>
      <c r="R25" s="58"/>
    </row>
    <row r="26" spans="1:21" ht="15" x14ac:dyDescent="0.3">
      <c r="B26" s="45">
        <f t="shared" si="0"/>
        <v>27</v>
      </c>
      <c r="C26" s="46">
        <f t="shared" si="1"/>
        <v>22</v>
      </c>
      <c r="D26" s="46" t="s">
        <v>72</v>
      </c>
      <c r="E26" s="48">
        <v>446533.44267947896</v>
      </c>
      <c r="F26" s="48">
        <v>516759.51287352556</v>
      </c>
      <c r="G26" s="49">
        <v>519452.52375214949</v>
      </c>
      <c r="H26" s="47">
        <f t="shared" si="2"/>
        <v>5.2113426294737586E-3</v>
      </c>
      <c r="I26" s="47">
        <f t="shared" si="3"/>
        <v>0.16330038044879824</v>
      </c>
      <c r="K26" s="55"/>
      <c r="L26" s="60"/>
      <c r="M26" s="61"/>
      <c r="N26" s="61">
        <v>525279.04925874388</v>
      </c>
      <c r="O26" s="61">
        <v>5826.5255065943929</v>
      </c>
      <c r="R26" s="58"/>
    </row>
    <row r="27" spans="1:21" ht="15" x14ac:dyDescent="0.3">
      <c r="A27" s="36"/>
      <c r="B27" s="50">
        <f t="shared" si="0"/>
        <v>23</v>
      </c>
      <c r="C27" s="50">
        <f t="shared" si="1"/>
        <v>23</v>
      </c>
      <c r="D27" s="51" t="s">
        <v>70</v>
      </c>
      <c r="E27" s="52">
        <v>486706.04247614252</v>
      </c>
      <c r="F27" s="52">
        <v>511207.99651204539</v>
      </c>
      <c r="G27" s="53">
        <v>513553.14210213633</v>
      </c>
      <c r="H27" s="54">
        <f t="shared" si="2"/>
        <v>4.5874587371319553E-3</v>
      </c>
      <c r="I27" s="54">
        <f t="shared" si="3"/>
        <v>5.5160810187208309E-2</v>
      </c>
      <c r="K27" s="55"/>
      <c r="L27" s="60"/>
      <c r="M27" s="61"/>
      <c r="N27" s="61">
        <v>513553.14210213633</v>
      </c>
      <c r="O27" s="61">
        <v>0</v>
      </c>
      <c r="R27" s="58"/>
    </row>
    <row r="28" spans="1:21" ht="15" x14ac:dyDescent="0.3">
      <c r="B28" s="45">
        <f t="shared" si="0"/>
        <v>24</v>
      </c>
      <c r="C28" s="46">
        <f t="shared" si="1"/>
        <v>24</v>
      </c>
      <c r="D28" s="46" t="s">
        <v>69</v>
      </c>
      <c r="E28" s="48">
        <v>477814.07610365498</v>
      </c>
      <c r="F28" s="48">
        <v>510931.68025427428</v>
      </c>
      <c r="G28" s="49">
        <v>508827.24784799479</v>
      </c>
      <c r="H28" s="47">
        <f t="shared" si="2"/>
        <v>-4.1188137036877182E-3</v>
      </c>
      <c r="I28" s="47">
        <f t="shared" si="3"/>
        <v>6.4906358551086285E-2</v>
      </c>
      <c r="K28" s="56"/>
      <c r="L28" s="60"/>
      <c r="M28" s="61"/>
      <c r="N28" s="61">
        <v>510931.68025427428</v>
      </c>
      <c r="O28" s="61">
        <v>2104.4324062794913</v>
      </c>
      <c r="R28" s="58"/>
    </row>
    <row r="29" spans="1:21" ht="15" x14ac:dyDescent="0.3">
      <c r="B29" s="45">
        <f t="shared" si="0"/>
        <v>25</v>
      </c>
      <c r="C29" s="46">
        <f t="shared" si="1"/>
        <v>25</v>
      </c>
      <c r="D29" s="46" t="s">
        <v>68</v>
      </c>
      <c r="E29" s="48">
        <v>477196.26369816135</v>
      </c>
      <c r="F29" s="48">
        <v>506017.06542645284</v>
      </c>
      <c r="G29" s="49">
        <v>505593.20674543577</v>
      </c>
      <c r="H29" s="47">
        <f t="shared" si="2"/>
        <v>-8.3763712723772255E-4</v>
      </c>
      <c r="I29" s="47">
        <f t="shared" si="3"/>
        <v>5.9507890584064249E-2</v>
      </c>
      <c r="K29" s="55"/>
      <c r="L29" s="60"/>
      <c r="M29" s="61"/>
      <c r="N29" s="61">
        <v>513456.76405859034</v>
      </c>
      <c r="O29" s="61">
        <v>7863.557313154568</v>
      </c>
      <c r="R29" s="58"/>
    </row>
    <row r="30" spans="1:21" ht="15" x14ac:dyDescent="0.3">
      <c r="B30" s="45">
        <f t="shared" si="0"/>
        <v>22</v>
      </c>
      <c r="C30" s="46">
        <f t="shared" si="1"/>
        <v>26</v>
      </c>
      <c r="D30" s="46" t="s">
        <v>71</v>
      </c>
      <c r="E30" s="48">
        <v>487254.98709715676</v>
      </c>
      <c r="F30" s="48">
        <v>482099.0402073522</v>
      </c>
      <c r="G30" s="49">
        <v>485614.25021832745</v>
      </c>
      <c r="H30" s="47">
        <f t="shared" si="2"/>
        <v>7.2914685942193636E-3</v>
      </c>
      <c r="I30" s="47">
        <f t="shared" si="3"/>
        <v>-3.3673064869055302E-3</v>
      </c>
      <c r="K30" s="55"/>
      <c r="L30" s="59"/>
      <c r="M30" s="61"/>
      <c r="N30" s="61">
        <v>515950.71161268908</v>
      </c>
      <c r="O30" s="61">
        <v>30336.461394361628</v>
      </c>
      <c r="R30" s="58"/>
    </row>
    <row r="31" spans="1:21" ht="15" x14ac:dyDescent="0.3">
      <c r="B31" s="50">
        <f t="shared" si="0"/>
        <v>26</v>
      </c>
      <c r="C31" s="50">
        <f t="shared" si="1"/>
        <v>27</v>
      </c>
      <c r="D31" s="51" t="s">
        <v>73</v>
      </c>
      <c r="E31" s="52">
        <v>452164.17482830118</v>
      </c>
      <c r="F31" s="52">
        <v>477115.06837399764</v>
      </c>
      <c r="G31" s="53">
        <v>481404.142234503</v>
      </c>
      <c r="H31" s="54">
        <f t="shared" si="2"/>
        <v>8.9896005069016738E-3</v>
      </c>
      <c r="I31" s="54">
        <f t="shared" si="3"/>
        <v>6.4666705223396015E-2</v>
      </c>
      <c r="K31" s="56"/>
      <c r="L31" s="60"/>
      <c r="M31" s="61"/>
      <c r="N31" s="61">
        <v>481404.142234503</v>
      </c>
      <c r="O31" s="61">
        <v>0</v>
      </c>
      <c r="R31" s="58"/>
    </row>
    <row r="32" spans="1:21" ht="15" x14ac:dyDescent="0.3">
      <c r="A32" s="36"/>
      <c r="B32" s="45">
        <f t="shared" si="0"/>
        <v>28</v>
      </c>
      <c r="C32" s="46">
        <f t="shared" si="1"/>
        <v>28</v>
      </c>
      <c r="D32" s="46" t="s">
        <v>74</v>
      </c>
      <c r="E32" s="48">
        <v>435378.22489916877</v>
      </c>
      <c r="F32" s="48">
        <v>454909.61344510503</v>
      </c>
      <c r="G32" s="49">
        <v>458265.79858236574</v>
      </c>
      <c r="H32" s="47">
        <f t="shared" si="2"/>
        <v>7.3776966633960495E-3</v>
      </c>
      <c r="I32" s="47">
        <f t="shared" si="3"/>
        <v>5.2569403737400044E-2</v>
      </c>
      <c r="K32" s="55"/>
      <c r="L32" s="60"/>
      <c r="M32" s="61"/>
      <c r="N32" s="61">
        <v>465830.24752643792</v>
      </c>
      <c r="O32" s="61">
        <v>7564.4489440721809</v>
      </c>
      <c r="R32" s="58"/>
    </row>
    <row r="33" spans="1:18" ht="15" x14ac:dyDescent="0.3">
      <c r="B33" s="45">
        <f t="shared" si="0"/>
        <v>30</v>
      </c>
      <c r="C33" s="46">
        <f t="shared" si="1"/>
        <v>29</v>
      </c>
      <c r="D33" s="46" t="s">
        <v>77</v>
      </c>
      <c r="E33" s="48">
        <v>404775.16226496361</v>
      </c>
      <c r="F33" s="48">
        <v>458586.20193798124</v>
      </c>
      <c r="G33" s="49">
        <v>454740.29542738479</v>
      </c>
      <c r="H33" s="47">
        <f t="shared" si="2"/>
        <v>-8.3864418387288309E-3</v>
      </c>
      <c r="I33" s="47">
        <f t="shared" si="3"/>
        <v>0.12343922705838928</v>
      </c>
      <c r="K33" s="55"/>
      <c r="L33" s="60"/>
      <c r="M33" s="61"/>
      <c r="N33" s="61">
        <v>462347.17804042454</v>
      </c>
      <c r="O33" s="61">
        <v>7606.8826130397501</v>
      </c>
      <c r="R33" s="58"/>
    </row>
    <row r="34" spans="1:18" ht="15" x14ac:dyDescent="0.3">
      <c r="B34" s="50">
        <f t="shared" si="0"/>
        <v>29</v>
      </c>
      <c r="C34" s="50">
        <f t="shared" si="1"/>
        <v>30</v>
      </c>
      <c r="D34" s="51" t="s">
        <v>75</v>
      </c>
      <c r="E34" s="52">
        <v>421756.57188138895</v>
      </c>
      <c r="F34" s="52">
        <v>431239.64256364742</v>
      </c>
      <c r="G34" s="53">
        <v>434232.22306038067</v>
      </c>
      <c r="H34" s="54">
        <f t="shared" si="2"/>
        <v>6.9394837611469473E-3</v>
      </c>
      <c r="I34" s="54">
        <f t="shared" si="3"/>
        <v>2.958021762017804E-2</v>
      </c>
      <c r="K34" s="55"/>
      <c r="L34" s="60"/>
      <c r="M34" s="61"/>
      <c r="N34" s="61">
        <v>434232.22306038067</v>
      </c>
      <c r="O34" s="61">
        <v>0</v>
      </c>
      <c r="R34" s="58"/>
    </row>
    <row r="35" spans="1:18" ht="15" x14ac:dyDescent="0.3">
      <c r="A35" s="36"/>
      <c r="B35" s="45">
        <f t="shared" si="0"/>
        <v>31</v>
      </c>
      <c r="C35" s="46">
        <f t="shared" si="1"/>
        <v>31</v>
      </c>
      <c r="D35" s="46" t="s">
        <v>76</v>
      </c>
      <c r="E35" s="48">
        <v>388669.05470771081</v>
      </c>
      <c r="F35" s="48">
        <v>417109.67633291404</v>
      </c>
      <c r="G35" s="49">
        <v>418083.25203668122</v>
      </c>
      <c r="H35" s="47">
        <f t="shared" si="2"/>
        <v>2.3341000197514283E-3</v>
      </c>
      <c r="I35" s="47">
        <f t="shared" si="3"/>
        <v>7.5679288002721723E-2</v>
      </c>
      <c r="K35" s="55"/>
      <c r="L35" s="60"/>
      <c r="M35" s="61"/>
      <c r="N35" s="61">
        <v>421642.43779035955</v>
      </c>
      <c r="O35" s="61">
        <v>3559.1857536783209</v>
      </c>
      <c r="R35" s="58"/>
    </row>
    <row r="36" spans="1:18" ht="15" x14ac:dyDescent="0.3">
      <c r="B36" s="50">
        <f t="shared" si="0"/>
        <v>32</v>
      </c>
      <c r="C36" s="50">
        <f t="shared" si="1"/>
        <v>32</v>
      </c>
      <c r="D36" s="51" t="s">
        <v>78</v>
      </c>
      <c r="E36" s="52">
        <v>370959.22953287326</v>
      </c>
      <c r="F36" s="52">
        <v>404356.19841285964</v>
      </c>
      <c r="G36" s="53">
        <v>408091.87776171899</v>
      </c>
      <c r="H36" s="54">
        <f t="shared" si="2"/>
        <v>9.2385855924115301E-3</v>
      </c>
      <c r="I36" s="54">
        <f t="shared" si="3"/>
        <v>0.10009900084061707</v>
      </c>
      <c r="K36" s="56"/>
      <c r="L36" s="60"/>
      <c r="M36" s="61"/>
      <c r="N36" s="61">
        <v>408091.87776171899</v>
      </c>
      <c r="O36" s="61">
        <v>0</v>
      </c>
      <c r="R36" s="58"/>
    </row>
    <row r="37" spans="1:18" ht="15" x14ac:dyDescent="0.3">
      <c r="B37" s="69">
        <f t="shared" si="0"/>
        <v>33</v>
      </c>
      <c r="C37" s="46">
        <f t="shared" si="1"/>
        <v>33</v>
      </c>
      <c r="D37" s="46" t="s">
        <v>85</v>
      </c>
      <c r="E37" s="48">
        <v>317982.90929987951</v>
      </c>
      <c r="F37" s="48">
        <v>322566.8963274227</v>
      </c>
      <c r="G37" s="49">
        <v>325812.42748390982</v>
      </c>
      <c r="H37" s="47">
        <f t="shared" si="2"/>
        <v>1.0061575423389701E-2</v>
      </c>
      <c r="I37" s="47">
        <f t="shared" si="3"/>
        <v>2.4622449682182523E-2</v>
      </c>
      <c r="K37" s="55"/>
      <c r="L37" s="59"/>
      <c r="M37" s="61"/>
      <c r="N37" s="61">
        <v>332655.04725518724</v>
      </c>
      <c r="O37" s="61">
        <v>6842.6197712774156</v>
      </c>
      <c r="R37" s="58"/>
    </row>
    <row r="38" spans="1:18" ht="15" x14ac:dyDescent="0.3">
      <c r="A38" s="36"/>
      <c r="B38" s="62"/>
      <c r="C38" s="63"/>
      <c r="D38" s="64" t="s">
        <v>52</v>
      </c>
      <c r="E38" s="65">
        <v>630535.66396362823</v>
      </c>
      <c r="F38" s="65">
        <v>647914.88341100409</v>
      </c>
      <c r="G38" s="66">
        <v>648239.46319604979</v>
      </c>
      <c r="H38" s="67">
        <f t="shared" ref="H38" si="4">+G38/F38-1</f>
        <v>5.0096053255788142E-4</v>
      </c>
      <c r="I38" s="68">
        <f t="shared" ref="I38" si="5">+G38/E38-1</f>
        <v>2.8077395529276128E-2</v>
      </c>
      <c r="K38" s="57"/>
      <c r="L38" s="59"/>
      <c r="M38" s="66"/>
      <c r="N38" s="66">
        <v>652043.53399699775</v>
      </c>
      <c r="O38" s="66">
        <v>3804.0708009479567</v>
      </c>
      <c r="P38" s="58"/>
      <c r="R38" s="58"/>
    </row>
    <row r="39" spans="1:18" x14ac:dyDescent="0.2">
      <c r="B39" s="1"/>
      <c r="C39" s="1"/>
      <c r="D39" s="1"/>
      <c r="E39" s="1"/>
      <c r="F39" s="1"/>
      <c r="G39" s="1"/>
      <c r="H39" s="1"/>
      <c r="I39" s="1"/>
    </row>
    <row r="40" spans="1:18" x14ac:dyDescent="0.2">
      <c r="B40" s="1"/>
      <c r="C40" s="1"/>
      <c r="D40" s="1"/>
      <c r="E40" s="1"/>
      <c r="F40" s="1"/>
      <c r="G40" s="1"/>
      <c r="H40" s="1"/>
      <c r="I40" s="4"/>
    </row>
    <row r="41" spans="1:18" x14ac:dyDescent="0.2">
      <c r="B41" s="1"/>
      <c r="C41" s="34"/>
      <c r="D41" s="34"/>
      <c r="E41" s="34"/>
      <c r="F41" s="11" t="s">
        <v>43</v>
      </c>
      <c r="G41" s="11"/>
      <c r="H41" s="1"/>
      <c r="I41" s="37">
        <v>7</v>
      </c>
      <c r="K41" s="1" t="s">
        <v>86</v>
      </c>
      <c r="O41">
        <f>COUNTIF(O5:O37,"=0")</f>
        <v>4</v>
      </c>
    </row>
    <row r="42" spans="1:18" x14ac:dyDescent="0.2">
      <c r="B42" s="8"/>
      <c r="C42" s="7"/>
      <c r="D42" s="7"/>
      <c r="E42" s="32"/>
      <c r="F42" s="32" t="s">
        <v>37</v>
      </c>
      <c r="G42" s="19"/>
      <c r="H42" s="33">
        <f>MAX(H5:H37)</f>
        <v>7.2867927287133538E-2</v>
      </c>
      <c r="I42" s="33">
        <f>MAX(I5:I37)</f>
        <v>0.18095548080745583</v>
      </c>
    </row>
    <row r="43" spans="1:18" x14ac:dyDescent="0.2">
      <c r="B43" s="8"/>
      <c r="C43" s="7"/>
      <c r="D43" s="7"/>
      <c r="E43" s="32"/>
      <c r="F43" s="32" t="s">
        <v>38</v>
      </c>
      <c r="G43" s="19"/>
      <c r="H43" s="33">
        <f>MIN(H5:H37)</f>
        <v>-5.0704706767604968E-2</v>
      </c>
      <c r="I43" s="33">
        <f>MIN(I5:I37)</f>
        <v>-0.26820296333916638</v>
      </c>
    </row>
    <row r="44" spans="1:18" x14ac:dyDescent="0.2">
      <c r="F44" s="1"/>
      <c r="G44" s="1"/>
      <c r="H44" s="1"/>
      <c r="I44" s="1"/>
    </row>
    <row r="45" spans="1:18" x14ac:dyDescent="0.2">
      <c r="F45" s="5" t="s">
        <v>48</v>
      </c>
      <c r="G45" s="1"/>
      <c r="H45" s="1">
        <f>COUNTIF(H5:H37,"&gt;0.0")</f>
        <v>20</v>
      </c>
      <c r="I45" s="1">
        <f>COUNTIF(I5:I37,"&gt;0.0")</f>
        <v>23</v>
      </c>
    </row>
    <row r="46" spans="1:18" x14ac:dyDescent="0.2">
      <c r="F46" s="5" t="s">
        <v>39</v>
      </c>
      <c r="G46" s="5"/>
      <c r="H46" s="1">
        <f>COUNTIF(H5:H37,"&lt;0")</f>
        <v>13</v>
      </c>
      <c r="I46" s="1">
        <f>COUNTIF(I5:I37,"&lt;0")</f>
        <v>10</v>
      </c>
    </row>
  </sheetData>
  <sortState xmlns:xlrd2="http://schemas.microsoft.com/office/spreadsheetml/2017/richdata2" ref="D5:O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  <ignoredErrors>
    <ignoredError sqref="O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2021-06-04T09:24:59Z</dcterms:modified>
</cp:coreProperties>
</file>