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2433B669-4446-4878-AD7C-1735A0C297D9}" xr6:coauthVersionLast="45" xr6:coauthVersionMax="45" xr10:uidLastSave="{00000000-0000-0000-0000-000000000000}"/>
  <bookViews>
    <workbookView xWindow="570" yWindow="675" windowWidth="16710" windowHeight="9600" xr2:uid="{00000000-000D-0000-FFFF-FFFF00000000}"/>
  </bookViews>
  <sheets>
    <sheet name="Sheet1" sheetId="6" r:id="rId1"/>
    <sheet name="Sheet2" sheetId="2" r:id="rId2"/>
    <sheet name="Sheet3" sheetId="7" r:id="rId3"/>
    <sheet name="2014" sheetId="3" r:id="rId4"/>
    <sheet name="2015" sheetId="4" r:id="rId5"/>
    <sheet name="Peaks" sheetId="5" r:id="rId6"/>
  </sheets>
  <definedNames>
    <definedName name="_xlnm.Print_Area" localSheetId="0">Sheet1!$B$1:$I$123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1" i="2" l="1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AA126" i="2" l="1"/>
  <c r="K122" i="2" l="1"/>
  <c r="X53" i="2" l="1"/>
  <c r="W53" i="2"/>
  <c r="X16" i="2" l="1"/>
  <c r="W16" i="2"/>
  <c r="C53" i="2" l="1"/>
  <c r="B53" i="2"/>
  <c r="C16" i="2"/>
  <c r="B16" i="2"/>
  <c r="I89" i="6"/>
  <c r="H89" i="6"/>
  <c r="I16" i="6"/>
  <c r="H16" i="6"/>
  <c r="I53" i="6"/>
  <c r="H53" i="6"/>
  <c r="M53" i="2" l="1"/>
  <c r="M16" i="2"/>
  <c r="I123" i="6" l="1"/>
  <c r="H123" i="6"/>
  <c r="I122" i="6"/>
  <c r="H122" i="6"/>
  <c r="I121" i="6"/>
  <c r="H121" i="6"/>
  <c r="I120" i="6"/>
  <c r="H120" i="6"/>
  <c r="I119" i="6"/>
  <c r="H119" i="6"/>
  <c r="I118" i="6"/>
  <c r="H118" i="6"/>
  <c r="I117" i="6"/>
  <c r="H117" i="6"/>
  <c r="I116" i="6"/>
  <c r="H116" i="6"/>
  <c r="I115" i="6"/>
  <c r="H115" i="6"/>
  <c r="I114" i="6"/>
  <c r="H114" i="6"/>
  <c r="I113" i="6"/>
  <c r="H113" i="6"/>
  <c r="I112" i="6"/>
  <c r="H112" i="6"/>
  <c r="I111" i="6"/>
  <c r="H111" i="6"/>
  <c r="I110" i="6"/>
  <c r="H110" i="6"/>
  <c r="I109" i="6"/>
  <c r="H109" i="6"/>
  <c r="I108" i="6"/>
  <c r="H108" i="6"/>
  <c r="I107" i="6"/>
  <c r="H107" i="6"/>
  <c r="I106" i="6"/>
  <c r="H106" i="6"/>
  <c r="I105" i="6"/>
  <c r="H105" i="6"/>
  <c r="I104" i="6"/>
  <c r="H104" i="6"/>
  <c r="I103" i="6"/>
  <c r="H103" i="6"/>
  <c r="I102" i="6"/>
  <c r="H102" i="6"/>
  <c r="I101" i="6"/>
  <c r="H101" i="6"/>
  <c r="I100" i="6"/>
  <c r="H100" i="6"/>
  <c r="I99" i="6"/>
  <c r="H99" i="6"/>
  <c r="I98" i="6"/>
  <c r="H98" i="6"/>
  <c r="I97" i="6"/>
  <c r="H97" i="6"/>
  <c r="I96" i="6"/>
  <c r="H96" i="6"/>
  <c r="I95" i="6"/>
  <c r="H95" i="6"/>
  <c r="I94" i="6"/>
  <c r="H94" i="6"/>
  <c r="I93" i="6"/>
  <c r="H93" i="6"/>
  <c r="I92" i="6"/>
  <c r="H92" i="6"/>
  <c r="I91" i="6"/>
  <c r="H91" i="6"/>
  <c r="I90" i="6"/>
  <c r="H90" i="6"/>
  <c r="I88" i="6"/>
  <c r="H88" i="6"/>
  <c r="I87" i="6"/>
  <c r="H87" i="6"/>
  <c r="I86" i="6"/>
  <c r="H86" i="6"/>
  <c r="I85" i="6"/>
  <c r="H85" i="6"/>
  <c r="I84" i="6"/>
  <c r="H84" i="6"/>
  <c r="I83" i="6"/>
  <c r="H83" i="6"/>
  <c r="I82" i="6"/>
  <c r="H82" i="6"/>
  <c r="I81" i="6"/>
  <c r="H81" i="6"/>
  <c r="I80" i="6"/>
  <c r="H80" i="6"/>
  <c r="I79" i="6"/>
  <c r="H79" i="6"/>
  <c r="I78" i="6"/>
  <c r="H78" i="6"/>
  <c r="I77" i="6"/>
  <c r="H77" i="6"/>
  <c r="I76" i="6"/>
  <c r="H76" i="6"/>
  <c r="I75" i="6"/>
  <c r="H75" i="6"/>
  <c r="I74" i="6"/>
  <c r="H74" i="6"/>
  <c r="I73" i="6"/>
  <c r="H73" i="6"/>
  <c r="I72" i="6"/>
  <c r="H72" i="6"/>
  <c r="I71" i="6"/>
  <c r="H71" i="6"/>
  <c r="I70" i="6"/>
  <c r="H70" i="6"/>
  <c r="I69" i="6"/>
  <c r="H69" i="6"/>
  <c r="I68" i="6"/>
  <c r="H68" i="6"/>
  <c r="I67" i="6"/>
  <c r="H67" i="6"/>
  <c r="I66" i="6"/>
  <c r="H66" i="6"/>
  <c r="I65" i="6"/>
  <c r="H65" i="6"/>
  <c r="I64" i="6"/>
  <c r="H64" i="6"/>
  <c r="I63" i="6"/>
  <c r="H63" i="6"/>
  <c r="I62" i="6"/>
  <c r="H62" i="6"/>
  <c r="I61" i="6"/>
  <c r="H61" i="6"/>
  <c r="I60" i="6"/>
  <c r="H60" i="6"/>
  <c r="I59" i="6"/>
  <c r="H59" i="6"/>
  <c r="I58" i="6"/>
  <c r="H58" i="6"/>
  <c r="I57" i="6"/>
  <c r="H57" i="6"/>
  <c r="I56" i="6"/>
  <c r="H56" i="6"/>
  <c r="I55" i="6"/>
  <c r="H55" i="6"/>
  <c r="I54" i="6"/>
  <c r="H54" i="6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40" i="6"/>
  <c r="H40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I5" i="6"/>
  <c r="H5" i="6"/>
  <c r="I4" i="6"/>
  <c r="H4" i="6"/>
  <c r="M99" i="2" l="1"/>
  <c r="M84" i="2"/>
  <c r="M64" i="2"/>
  <c r="M63" i="2"/>
  <c r="M51" i="2"/>
  <c r="M42" i="2"/>
  <c r="M32" i="2"/>
  <c r="M23" i="2"/>
  <c r="M12" i="2"/>
  <c r="J122" i="2" l="1"/>
  <c r="J99" i="2"/>
  <c r="J51" i="2"/>
  <c r="J42" i="2"/>
  <c r="I133" i="2"/>
  <c r="H135" i="2"/>
  <c r="K99" i="2"/>
  <c r="K84" i="2"/>
  <c r="K63" i="2"/>
  <c r="K51" i="2"/>
  <c r="K42" i="2"/>
  <c r="K32" i="2"/>
  <c r="K23" i="2"/>
  <c r="K12" i="2"/>
  <c r="J84" i="2"/>
  <c r="J63" i="2"/>
  <c r="J32" i="2"/>
  <c r="J23" i="2"/>
  <c r="X123" i="2"/>
  <c r="W12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X6" i="2"/>
  <c r="W6" i="2"/>
  <c r="X5" i="2"/>
  <c r="W5" i="2"/>
  <c r="X4" i="2"/>
  <c r="W4" i="2"/>
  <c r="X64" i="2"/>
  <c r="W64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2" i="2"/>
  <c r="W5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2" i="2"/>
  <c r="B52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2" i="2"/>
  <c r="B22" i="2"/>
  <c r="C21" i="2"/>
  <c r="B21" i="2"/>
  <c r="C20" i="2"/>
  <c r="B20" i="2"/>
  <c r="C19" i="2"/>
  <c r="B19" i="2"/>
  <c r="C18" i="2"/>
  <c r="B18" i="2"/>
  <c r="C17" i="2"/>
  <c r="B17" i="2"/>
  <c r="C15" i="2"/>
  <c r="B15" i="2"/>
  <c r="C14" i="2"/>
  <c r="B14" i="2"/>
  <c r="C13" i="2"/>
  <c r="B13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H8" i="4"/>
  <c r="I8" i="4" s="1"/>
  <c r="H11" i="4"/>
  <c r="I11" i="4" s="1"/>
  <c r="H14" i="4"/>
  <c r="I14" i="4" s="1"/>
  <c r="H13" i="4"/>
  <c r="I13" i="4" s="1"/>
  <c r="H12" i="4"/>
  <c r="I12" i="4" s="1"/>
  <c r="H10" i="4"/>
  <c r="I10" i="4" s="1"/>
  <c r="H9" i="4"/>
  <c r="I9" i="4" s="1"/>
  <c r="H7" i="4"/>
  <c r="I7" i="4" s="1"/>
  <c r="H6" i="4"/>
  <c r="I6" i="4" s="1"/>
  <c r="H5" i="4"/>
  <c r="I5" i="4" s="1"/>
  <c r="H4" i="4"/>
  <c r="I4" i="4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H4" i="3"/>
  <c r="I4" i="3" s="1"/>
  <c r="G30" i="3"/>
  <c r="H3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1" i="3"/>
  <c r="H31" i="3" s="1"/>
  <c r="B4" i="2"/>
  <c r="C4" i="2"/>
  <c r="G128" i="2"/>
  <c r="G129" i="2"/>
  <c r="G130" i="2"/>
  <c r="G131" i="2"/>
  <c r="I134" i="2"/>
  <c r="H136" i="2"/>
  <c r="I136" i="2"/>
  <c r="J12" i="2"/>
  <c r="H133" i="2"/>
  <c r="H134" i="2"/>
  <c r="I135" i="2"/>
  <c r="M97" i="2" l="1"/>
  <c r="M98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27" i="2"/>
  <c r="M28" i="2"/>
  <c r="M29" i="2"/>
  <c r="M30" i="2"/>
  <c r="M31" i="2"/>
  <c r="M33" i="2"/>
  <c r="M34" i="2"/>
  <c r="M35" i="2"/>
  <c r="M36" i="2"/>
  <c r="M37" i="2"/>
  <c r="M38" i="2"/>
  <c r="M39" i="2"/>
  <c r="M40" i="2"/>
  <c r="M41" i="2"/>
  <c r="M43" i="2"/>
  <c r="M44" i="2"/>
  <c r="M45" i="2"/>
  <c r="M46" i="2"/>
  <c r="M47" i="2"/>
  <c r="M48" i="2"/>
  <c r="M49" i="2"/>
  <c r="M50" i="2"/>
  <c r="M52" i="2"/>
  <c r="M54" i="2"/>
  <c r="M55" i="2"/>
  <c r="M56" i="2"/>
  <c r="M57" i="2"/>
  <c r="M58" i="2"/>
  <c r="M59" i="2"/>
  <c r="M60" i="2"/>
  <c r="M61" i="2"/>
  <c r="M62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5" i="2"/>
  <c r="M86" i="2"/>
  <c r="M87" i="2"/>
  <c r="M88" i="2"/>
  <c r="M89" i="2"/>
  <c r="M90" i="2"/>
  <c r="M91" i="2"/>
  <c r="M92" i="2"/>
  <c r="M93" i="2"/>
  <c r="M94" i="2"/>
  <c r="M95" i="2"/>
  <c r="M96" i="2"/>
  <c r="M5" i="2"/>
  <c r="M6" i="2"/>
  <c r="M7" i="2"/>
  <c r="M8" i="2"/>
  <c r="M9" i="2"/>
  <c r="M10" i="2"/>
  <c r="M11" i="2"/>
  <c r="M13" i="2"/>
  <c r="M14" i="2"/>
  <c r="M15" i="2"/>
  <c r="M17" i="2"/>
  <c r="M18" i="2"/>
  <c r="M19" i="2"/>
  <c r="M20" i="2"/>
  <c r="M21" i="2"/>
  <c r="M22" i="2"/>
  <c r="M24" i="2"/>
  <c r="M25" i="2"/>
  <c r="M26" i="2"/>
  <c r="M4" i="2"/>
  <c r="J126" i="2"/>
</calcChain>
</file>

<file path=xl/sharedStrings.xml><?xml version="1.0" encoding="utf-8"?>
<sst xmlns="http://schemas.openxmlformats.org/spreadsheetml/2006/main" count="707" uniqueCount="303">
  <si>
    <t>RANK BY PRICE</t>
  </si>
  <si>
    <t xml:space="preserve">EAST ANGLIA    </t>
  </si>
  <si>
    <t xml:space="preserve">EAST MIDLANDS  </t>
  </si>
  <si>
    <t xml:space="preserve">NORTH          </t>
  </si>
  <si>
    <t xml:space="preserve">NORTH WEST     </t>
  </si>
  <si>
    <t xml:space="preserve">SOUTH EAST     </t>
  </si>
  <si>
    <t xml:space="preserve">SOUTH WEST     </t>
  </si>
  <si>
    <t xml:space="preserve">WALES          </t>
  </si>
  <si>
    <t xml:space="preserve">WEST MIDLANDS  </t>
  </si>
  <si>
    <t xml:space="preserve">YORKS &amp; HUMBER </t>
  </si>
  <si>
    <t xml:space="preserve">CAMBRIDGESHIRE                        </t>
  </si>
  <si>
    <t xml:space="preserve">CITY OF PETERBOROUGH                  </t>
  </si>
  <si>
    <t xml:space="preserve">NORFOLK                               </t>
  </si>
  <si>
    <t xml:space="preserve">SUFFOLK                               </t>
  </si>
  <si>
    <t xml:space="preserve">CITY OF DERBY                         </t>
  </si>
  <si>
    <t xml:space="preserve">CITY OF NOTTINGHAM                    </t>
  </si>
  <si>
    <t xml:space="preserve">DERBYSHIRE                            </t>
  </si>
  <si>
    <t xml:space="preserve">LEICESTER                             </t>
  </si>
  <si>
    <t xml:space="preserve">LEICESTERSHIRE                        </t>
  </si>
  <si>
    <t xml:space="preserve">LINCOLNSHIRE                          </t>
  </si>
  <si>
    <t xml:space="preserve">NORTHAMPTONSHIRE                      </t>
  </si>
  <si>
    <t xml:space="preserve">NOTTINGHAMSHIRE                       </t>
  </si>
  <si>
    <t xml:space="preserve">RUTLAND                               </t>
  </si>
  <si>
    <t xml:space="preserve">GREATER LONDON                        </t>
  </si>
  <si>
    <t xml:space="preserve">CUMBRIA                               </t>
  </si>
  <si>
    <t xml:space="preserve">DARLINGTON                            </t>
  </si>
  <si>
    <t xml:space="preserve">DURHAM                                </t>
  </si>
  <si>
    <t xml:space="preserve">HARTLEPOOL                            </t>
  </si>
  <si>
    <t xml:space="preserve">MIDDLESBROUGH                         </t>
  </si>
  <si>
    <t xml:space="preserve">NORTHUMBERLAND                        </t>
  </si>
  <si>
    <t xml:space="preserve">REDCAR AND CLEVELAND                  </t>
  </si>
  <si>
    <t xml:space="preserve">STOCKTON-ON-TEES                      </t>
  </si>
  <si>
    <t xml:space="preserve">TYNE AND WEAR                         </t>
  </si>
  <si>
    <t xml:space="preserve">BLACKBURN WITH DARWEN                 </t>
  </si>
  <si>
    <t xml:space="preserve">BLACKPOOL                             </t>
  </si>
  <si>
    <t xml:space="preserve">CHESHIRE                              </t>
  </si>
  <si>
    <t xml:space="preserve">GREATER MANCHESTER                    </t>
  </si>
  <si>
    <t xml:space="preserve">HALTON                                </t>
  </si>
  <si>
    <t xml:space="preserve">LANCASHIRE                            </t>
  </si>
  <si>
    <t xml:space="preserve">MERSEYSIDE                            </t>
  </si>
  <si>
    <t xml:space="preserve">WARRINGTON                            </t>
  </si>
  <si>
    <t xml:space="preserve">BEDFORDSHIRE                          </t>
  </si>
  <si>
    <t xml:space="preserve">BRACKNELL FOREST                      </t>
  </si>
  <si>
    <t xml:space="preserve">BRIGHTON AND HOVE                     </t>
  </si>
  <si>
    <t xml:space="preserve">BUCKINGHAMSHIRE                       </t>
  </si>
  <si>
    <t xml:space="preserve">EAST SUSSEX                           </t>
  </si>
  <si>
    <t xml:space="preserve">ESSEX                                 </t>
  </si>
  <si>
    <t xml:space="preserve">HAMPSHIRE                             </t>
  </si>
  <si>
    <t xml:space="preserve">HERTFORDSHIRE                         </t>
  </si>
  <si>
    <t xml:space="preserve">ISLE OF WIGHT                         </t>
  </si>
  <si>
    <t xml:space="preserve">KENT                                  </t>
  </si>
  <si>
    <t xml:space="preserve">LUTON                                 </t>
  </si>
  <si>
    <t xml:space="preserve">MEDWAY                                </t>
  </si>
  <si>
    <t xml:space="preserve">MILTON KEYNES                         </t>
  </si>
  <si>
    <t xml:space="preserve">OXFORDSHIRE                           </t>
  </si>
  <si>
    <t xml:space="preserve">PORTSMOUTH                            </t>
  </si>
  <si>
    <t xml:space="preserve">READING                               </t>
  </si>
  <si>
    <t xml:space="preserve">SLOUGH                                </t>
  </si>
  <si>
    <t xml:space="preserve">SOUTHAMPTON                           </t>
  </si>
  <si>
    <t xml:space="preserve">SOUTHEND-ON-SEA                       </t>
  </si>
  <si>
    <t xml:space="preserve">SURREY                                </t>
  </si>
  <si>
    <t xml:space="preserve">THURROCK                              </t>
  </si>
  <si>
    <t xml:space="preserve">WEST BERKSHIRE                        </t>
  </si>
  <si>
    <t xml:space="preserve">WEST SUSSEX                           </t>
  </si>
  <si>
    <t xml:space="preserve">WINDSOR AND MAIDENHEAD                </t>
  </si>
  <si>
    <t xml:space="preserve">WOKINGHAM                             </t>
  </si>
  <si>
    <t xml:space="preserve">BATH AND NORTH EAST SOMERSET          </t>
  </si>
  <si>
    <t xml:space="preserve">BOURNEMOUTH                           </t>
  </si>
  <si>
    <t xml:space="preserve">CITY OF BRISTOL                       </t>
  </si>
  <si>
    <t xml:space="preserve">CITY OF PLYMOUTH                      </t>
  </si>
  <si>
    <t xml:space="preserve">CORNWALL                              </t>
  </si>
  <si>
    <t xml:space="preserve">DEVON                                 </t>
  </si>
  <si>
    <t xml:space="preserve">DORSET                                </t>
  </si>
  <si>
    <t xml:space="preserve">GLOUCESTERSHIRE                       </t>
  </si>
  <si>
    <t xml:space="preserve">NORTH SOMERSET                        </t>
  </si>
  <si>
    <t xml:space="preserve">POOLE                                 </t>
  </si>
  <si>
    <t xml:space="preserve">SOMERSET                              </t>
  </si>
  <si>
    <t xml:space="preserve">SOUTH GLOUCESTERSHIRE                 </t>
  </si>
  <si>
    <t xml:space="preserve">SWINDON                               </t>
  </si>
  <si>
    <t xml:space="preserve">TORBAY                                </t>
  </si>
  <si>
    <t xml:space="preserve">WILTSHIRE                             </t>
  </si>
  <si>
    <t xml:space="preserve">BLAENAU GWENT                         </t>
  </si>
  <si>
    <t xml:space="preserve">BRIDGEND                              </t>
  </si>
  <si>
    <t xml:space="preserve">CAERPHILLY                            </t>
  </si>
  <si>
    <t xml:space="preserve">CARDIFF                               </t>
  </si>
  <si>
    <t xml:space="preserve">CARMARTHENSHIRE                       </t>
  </si>
  <si>
    <t xml:space="preserve">CEREDIGION                            </t>
  </si>
  <si>
    <t xml:space="preserve">CONWY                                 </t>
  </si>
  <si>
    <t xml:space="preserve">DENBIGHSHIRE                          </t>
  </si>
  <si>
    <t xml:space="preserve">FLINTSHIRE                            </t>
  </si>
  <si>
    <t xml:space="preserve">GWYNEDD                               </t>
  </si>
  <si>
    <t xml:space="preserve">ISLE OF ANGLESEY                      </t>
  </si>
  <si>
    <t xml:space="preserve">MERTHYR TYDFIL                        </t>
  </si>
  <si>
    <t xml:space="preserve">MONMOUTHSHIRE                         </t>
  </si>
  <si>
    <t xml:space="preserve">NEATH PORT TALBOT                     </t>
  </si>
  <si>
    <t xml:space="preserve">NEWPORT                               </t>
  </si>
  <si>
    <t xml:space="preserve">PEMBROKESHIRE                         </t>
  </si>
  <si>
    <t xml:space="preserve">POWYS                                 </t>
  </si>
  <si>
    <t xml:space="preserve">RHONDDA CYNON TAFF                    </t>
  </si>
  <si>
    <t xml:space="preserve">SWANSEA                               </t>
  </si>
  <si>
    <t xml:space="preserve">THE VALE OF GLAMORGAN                 </t>
  </si>
  <si>
    <t xml:space="preserve">TORFAEN                               </t>
  </si>
  <si>
    <t xml:space="preserve">WREXHAM                               </t>
  </si>
  <si>
    <t xml:space="preserve">HEREFORDSHIRE                         </t>
  </si>
  <si>
    <t xml:space="preserve">SHROPSHIRE                            </t>
  </si>
  <si>
    <t xml:space="preserve">STAFFORDSHIRE                         </t>
  </si>
  <si>
    <t xml:space="preserve">STOKE-ON-TRENT                        </t>
  </si>
  <si>
    <t xml:space="preserve">WARWICKSHIRE                          </t>
  </si>
  <si>
    <t xml:space="preserve">WEST MIDLANDS                         </t>
  </si>
  <si>
    <t xml:space="preserve">WORCESTERSHIRE                        </t>
  </si>
  <si>
    <t xml:space="preserve">WREKIN                                </t>
  </si>
  <si>
    <t xml:space="preserve">CITY OF KINGSTON UPON HULL            </t>
  </si>
  <si>
    <t xml:space="preserve">EAST RIDING OF YORKSHIRE              </t>
  </si>
  <si>
    <t xml:space="preserve">NORTH EAST LINCOLNSHIRE               </t>
  </si>
  <si>
    <t xml:space="preserve">NORTH LINCOLNSHIRE                    </t>
  </si>
  <si>
    <t xml:space="preserve">NORTH YORKSHIRE                       </t>
  </si>
  <si>
    <t xml:space="preserve">SOUTH YORKSHIRE                       </t>
  </si>
  <si>
    <t xml:space="preserve">WEST YORKSHIRE                        </t>
  </si>
  <si>
    <t xml:space="preserve">YORK                                  </t>
  </si>
  <si>
    <t>COUNTY / UNITARY AUTHORITY / REGION</t>
  </si>
  <si>
    <t>AVERAGE HOUSE PRICES BY COUNTY / UNITARY AUTHORITY</t>
  </si>
  <si>
    <t>ALL ENGLAND &amp; WALES</t>
  </si>
  <si>
    <t>1st quart</t>
  </si>
  <si>
    <t>2nd Quart</t>
  </si>
  <si>
    <t>3rd Quart</t>
  </si>
  <si>
    <t>4th quart</t>
  </si>
  <si>
    <t>PRIOR YR RANK</t>
  </si>
  <si>
    <t>+ve</t>
  </si>
  <si>
    <t>-ve</t>
  </si>
  <si>
    <t>max</t>
  </si>
  <si>
    <t>min</t>
  </si>
  <si>
    <t>Peak Price</t>
  </si>
  <si>
    <t>% away from Peak</t>
  </si>
  <si>
    <t>Peak Date</t>
  </si>
  <si>
    <t>Annual Change</t>
  </si>
  <si>
    <t>Monthly change</t>
  </si>
  <si>
    <t>GREATER LONDON</t>
  </si>
  <si>
    <t>EAST MIDLANDS</t>
  </si>
  <si>
    <t>EAST ANGLIA</t>
  </si>
  <si>
    <t>NORTH</t>
  </si>
  <si>
    <t>NORTH WEST</t>
  </si>
  <si>
    <t>SOUTH EAST</t>
  </si>
  <si>
    <t>SOUTH WEST</t>
  </si>
  <si>
    <t>WALES</t>
  </si>
  <si>
    <t>WEST MIDLANDS</t>
  </si>
  <si>
    <t>ENGLAND &amp; WALES</t>
  </si>
  <si>
    <t>Region</t>
  </si>
  <si>
    <t>% Change</t>
  </si>
  <si>
    <t>Date of latest peak price</t>
  </si>
  <si>
    <t>Peak Date 2007/08</t>
  </si>
  <si>
    <t>Peak Average Price 2007/08</t>
  </si>
  <si>
    <t>Current Average Price Aug 2014</t>
  </si>
  <si>
    <t xml:space="preserve"> Average Annual % change</t>
  </si>
  <si>
    <t>% Change in current prices from peak 2007/08</t>
  </si>
  <si>
    <t xml:space="preserve"> Average Annual % change from peak 2007/08</t>
  </si>
  <si>
    <t>Current Average Price April 2015</t>
  </si>
  <si>
    <t>PEAK AVERAGE HOUSE PRICES BY COUNTY / UNITARY AUTHORITY</t>
  </si>
  <si>
    <t>EAST OF ENGLAND</t>
  </si>
  <si>
    <t xml:space="preserve">NORTH EAST </t>
  </si>
  <si>
    <t xml:space="preserve">VALE OF GLAMORGAN                 </t>
  </si>
  <si>
    <t xml:space="preserve">TELFORD &amp; WREKIN                                </t>
  </si>
  <si>
    <t>Max</t>
  </si>
  <si>
    <t>A -ve / region</t>
  </si>
  <si>
    <t>max No?</t>
  </si>
  <si>
    <t>AVERAGE HOUSE PRICES BY COUNTY /</t>
  </si>
  <si>
    <t>UNITARY AUTHORITY</t>
  </si>
  <si>
    <t>COUNTY DURHAM</t>
  </si>
  <si>
    <t>CHESHIRE EAST</t>
  </si>
  <si>
    <t>CHESHIRE WEST AND CHESTER</t>
  </si>
  <si>
    <t>CITY OF KINGSTON UPON HULL</t>
  </si>
  <si>
    <t>CITY OF DERBY</t>
  </si>
  <si>
    <t>CITY OF NOTTINGHAM</t>
  </si>
  <si>
    <t>BEDFORD</t>
  </si>
  <si>
    <t>CENTRAL BEDFORDSHIRE</t>
  </si>
  <si>
    <t>CITY OF PETERBOROUGH</t>
  </si>
  <si>
    <t>BOURNEMOUTH, CHRISTCHURCH AND POOLE</t>
  </si>
  <si>
    <t>CITY OF BRISTOL</t>
  </si>
  <si>
    <t>CITY OF PLYMOUTH</t>
  </si>
  <si>
    <t>NEW GEOGRAPHICAL ORDER</t>
  </si>
  <si>
    <t xml:space="preserve"> </t>
  </si>
  <si>
    <t>County Durham</t>
  </si>
  <si>
    <t xml:space="preserve">Darlington                            </t>
  </si>
  <si>
    <t xml:space="preserve">Hartlepool                            </t>
  </si>
  <si>
    <t xml:space="preserve">Middlesbrough                         </t>
  </si>
  <si>
    <t xml:space="preserve">Northumberland                        </t>
  </si>
  <si>
    <t xml:space="preserve">Tyne And Wear                         </t>
  </si>
  <si>
    <t xml:space="preserve">Stockton-on-Tees                      </t>
  </si>
  <si>
    <t xml:space="preserve">Blackpool                             </t>
  </si>
  <si>
    <t>Cheshire East</t>
  </si>
  <si>
    <t xml:space="preserve">Halton                                </t>
  </si>
  <si>
    <t xml:space="preserve">Warrington                            </t>
  </si>
  <si>
    <t xml:space="preserve">Cumbria                               </t>
  </si>
  <si>
    <t xml:space="preserve">Greater Manchester                    </t>
  </si>
  <si>
    <t xml:space="preserve">Lancashire                            </t>
  </si>
  <si>
    <t xml:space="preserve">Merseyside                            </t>
  </si>
  <si>
    <t xml:space="preserve">Blackburn with Darwen                 </t>
  </si>
  <si>
    <t>Cheshire West and Chester</t>
  </si>
  <si>
    <t>North East Total</t>
  </si>
  <si>
    <t>North West Total</t>
  </si>
  <si>
    <t xml:space="preserve">North East Lincolnshire               </t>
  </si>
  <si>
    <t xml:space="preserve">North Lincolnshire                    </t>
  </si>
  <si>
    <t xml:space="preserve">York                                  </t>
  </si>
  <si>
    <t xml:space="preserve">North Yorkshire                       </t>
  </si>
  <si>
    <t xml:space="preserve">South Yorkshire                       </t>
  </si>
  <si>
    <t xml:space="preserve">West Yorkshire                        </t>
  </si>
  <si>
    <t xml:space="preserve">East Riding of Yorkshire              </t>
  </si>
  <si>
    <t>Yorks and Humber Total</t>
  </si>
  <si>
    <t xml:space="preserve">Leicester                             </t>
  </si>
  <si>
    <t xml:space="preserve">Rutland                               </t>
  </si>
  <si>
    <t xml:space="preserve">Derbyshire                            </t>
  </si>
  <si>
    <t xml:space="preserve">Leicestershire                        </t>
  </si>
  <si>
    <t xml:space="preserve">Lincolnshire                          </t>
  </si>
  <si>
    <t xml:space="preserve">Northamptonshire                      </t>
  </si>
  <si>
    <t xml:space="preserve">Nottinghamshire                       </t>
  </si>
  <si>
    <t>City of Derby</t>
  </si>
  <si>
    <t>City of Nottingham</t>
  </si>
  <si>
    <t>East Midlands Total</t>
  </si>
  <si>
    <t xml:space="preserve">Herefordshire                         </t>
  </si>
  <si>
    <t xml:space="preserve">Shropshire                            </t>
  </si>
  <si>
    <t xml:space="preserve">Staffordshire                         </t>
  </si>
  <si>
    <t xml:space="preserve">Warwickshire                          </t>
  </si>
  <si>
    <t xml:space="preserve">West Midlands                         </t>
  </si>
  <si>
    <t xml:space="preserve">Worcestershire                        </t>
  </si>
  <si>
    <t xml:space="preserve">Stoke-on-Trent                        </t>
  </si>
  <si>
    <t xml:space="preserve">Telford and Wrekin                                </t>
  </si>
  <si>
    <t>West Midlands Total</t>
  </si>
  <si>
    <t>Bedford</t>
  </si>
  <si>
    <t>Central Bedfordshire</t>
  </si>
  <si>
    <t xml:space="preserve">Luton                                 </t>
  </si>
  <si>
    <t xml:space="preserve">Thurrock                              </t>
  </si>
  <si>
    <t xml:space="preserve">Cambridgeshire                        </t>
  </si>
  <si>
    <t xml:space="preserve">Essex                                 </t>
  </si>
  <si>
    <t xml:space="preserve">Hertfordshire                         </t>
  </si>
  <si>
    <t xml:space="preserve">Norfolk                               </t>
  </si>
  <si>
    <t xml:space="preserve">Suffolk                               </t>
  </si>
  <si>
    <t>City of Peterborough</t>
  </si>
  <si>
    <t xml:space="preserve">Southend-on-Sea                       </t>
  </si>
  <si>
    <t>East of England Total</t>
  </si>
  <si>
    <t>Greater London Total</t>
  </si>
  <si>
    <t xml:space="preserve">Bracknell Forest                      </t>
  </si>
  <si>
    <t xml:space="preserve">Medway                                </t>
  </si>
  <si>
    <t xml:space="preserve">Milton Keynes                         </t>
  </si>
  <si>
    <t xml:space="preserve">Portsmouth                            </t>
  </si>
  <si>
    <t xml:space="preserve">Reading                               </t>
  </si>
  <si>
    <t xml:space="preserve">Slough                                </t>
  </si>
  <si>
    <t xml:space="preserve">Southampton                           </t>
  </si>
  <si>
    <t xml:space="preserve">West Berkshire                        </t>
  </si>
  <si>
    <t xml:space="preserve">Wokingham                             </t>
  </si>
  <si>
    <t xml:space="preserve">Buckinghamshire                       </t>
  </si>
  <si>
    <t xml:space="preserve">East Sussex                           </t>
  </si>
  <si>
    <t xml:space="preserve">Hampshire                             </t>
  </si>
  <si>
    <t xml:space="preserve">Kent                                  </t>
  </si>
  <si>
    <t xml:space="preserve">Oxfordshire                           </t>
  </si>
  <si>
    <t xml:space="preserve">Surrey                                </t>
  </si>
  <si>
    <t xml:space="preserve">West Sussex                           </t>
  </si>
  <si>
    <t xml:space="preserve">Brighton and Hove                     </t>
  </si>
  <si>
    <t xml:space="preserve">Isle of Wight                         </t>
  </si>
  <si>
    <t xml:space="preserve">Windsor and Maidenhead                </t>
  </si>
  <si>
    <t>South East Total</t>
  </si>
  <si>
    <t xml:space="preserve">Cornwall                              </t>
  </si>
  <si>
    <t xml:space="preserve">Dorset                                </t>
  </si>
  <si>
    <t xml:space="preserve">North Somerset                        </t>
  </si>
  <si>
    <t xml:space="preserve">South Gloucestershire                 </t>
  </si>
  <si>
    <t xml:space="preserve">Swindon                               </t>
  </si>
  <si>
    <t xml:space="preserve">Torbay                                </t>
  </si>
  <si>
    <t xml:space="preserve">Wiltshire                             </t>
  </si>
  <si>
    <t xml:space="preserve">Devon                                 </t>
  </si>
  <si>
    <t xml:space="preserve">Gloucestershire                       </t>
  </si>
  <si>
    <t xml:space="preserve">Somerset                              </t>
  </si>
  <si>
    <t xml:space="preserve">Bath and North East Somerset          </t>
  </si>
  <si>
    <t>Bournemouth, Christchurch and Poole</t>
  </si>
  <si>
    <t>City of Bristol</t>
  </si>
  <si>
    <t>City of Plymouth</t>
  </si>
  <si>
    <t>South West Total</t>
  </si>
  <si>
    <t xml:space="preserve">Gwynedd                               </t>
  </si>
  <si>
    <t xml:space="preserve">Conwy                                 </t>
  </si>
  <si>
    <t xml:space="preserve">Denbighshire                          </t>
  </si>
  <si>
    <t xml:space="preserve">Flintshire                            </t>
  </si>
  <si>
    <t xml:space="preserve">Wrexham                               </t>
  </si>
  <si>
    <t xml:space="preserve">Powys                                 </t>
  </si>
  <si>
    <t xml:space="preserve">Ceredigion                            </t>
  </si>
  <si>
    <t xml:space="preserve">Pembrokeshire                         </t>
  </si>
  <si>
    <t xml:space="preserve">Carmarthenshire                       </t>
  </si>
  <si>
    <t xml:space="preserve">Swansea                               </t>
  </si>
  <si>
    <t xml:space="preserve">Neath Port Talbot                     </t>
  </si>
  <si>
    <t xml:space="preserve">Bridgend                              </t>
  </si>
  <si>
    <t xml:space="preserve">Cardiff                               </t>
  </si>
  <si>
    <t xml:space="preserve">Rhondda Cynon Taff                    </t>
  </si>
  <si>
    <t xml:space="preserve">Merthyr Tydfil                        </t>
  </si>
  <si>
    <t xml:space="preserve">Caerphilly                            </t>
  </si>
  <si>
    <t xml:space="preserve">Blaenau Gwent                         </t>
  </si>
  <si>
    <t xml:space="preserve">Torfaen                               </t>
  </si>
  <si>
    <t xml:space="preserve">Monmouthshire                         </t>
  </si>
  <si>
    <t xml:space="preserve">Newport                               </t>
  </si>
  <si>
    <t xml:space="preserve">Isle of Anglesey                      </t>
  </si>
  <si>
    <t xml:space="preserve">Vale of Glamorgan                 </t>
  </si>
  <si>
    <t>Wales Total</t>
  </si>
  <si>
    <t>England and Wales Total</t>
  </si>
  <si>
    <t xml:space="preserve">Redcar and Cleveland                  </t>
  </si>
  <si>
    <t>City of Kingston upon Hull</t>
  </si>
  <si>
    <t>(INCL 10 REGIONS + E&amp;W)</t>
  </si>
  <si>
    <t>plus 10 regions + E&amp;W</t>
  </si>
  <si>
    <t>last mth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</si>
</sst>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£&quot;#,##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Open Sans"/>
      <family val="2"/>
    </font>
    <font>
      <b/>
      <sz val="10"/>
      <color rgb="FFE3008C"/>
      <name val="Open Sans"/>
      <family val="2"/>
    </font>
    <font>
      <sz val="10"/>
      <name val="Open Sans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22"/>
      </top>
      <bottom style="double">
        <color indexed="22"/>
      </bottom>
      <diagonal/>
    </border>
    <border>
      <left/>
      <right style="thin">
        <color indexed="22"/>
      </right>
      <top style="double">
        <color indexed="22"/>
      </top>
      <bottom style="double">
        <color indexed="22"/>
      </bottom>
      <diagonal/>
    </border>
    <border>
      <left/>
      <right style="thin">
        <color indexed="22"/>
      </right>
      <top/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double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indexed="22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/>
    <xf numFmtId="164" fontId="4" fillId="0" borderId="2" xfId="1" applyNumberFormat="1" applyFont="1" applyBorder="1"/>
    <xf numFmtId="0" fontId="7" fillId="0" borderId="0" xfId="0" applyFont="1"/>
    <xf numFmtId="164" fontId="0" fillId="0" borderId="0" xfId="0" applyNumberFormat="1"/>
    <xf numFmtId="164" fontId="0" fillId="0" borderId="0" xfId="1" applyNumberFormat="1" applyFont="1"/>
    <xf numFmtId="0" fontId="0" fillId="0" borderId="0" xfId="0" quotePrefix="1"/>
    <xf numFmtId="0" fontId="11" fillId="0" borderId="0" xfId="0" applyFont="1"/>
    <xf numFmtId="0" fontId="5" fillId="0" borderId="3" xfId="0" applyFont="1" applyBorder="1"/>
    <xf numFmtId="0" fontId="5" fillId="2" borderId="3" xfId="0" applyFont="1" applyFill="1" applyBorder="1"/>
    <xf numFmtId="0" fontId="6" fillId="0" borderId="1" xfId="0" applyFont="1" applyBorder="1"/>
    <xf numFmtId="3" fontId="4" fillId="0" borderId="4" xfId="0" applyNumberFormat="1" applyFont="1" applyBorder="1"/>
    <xf numFmtId="3" fontId="4" fillId="2" borderId="4" xfId="0" applyNumberFormat="1" applyFont="1" applyFill="1" applyBorder="1"/>
    <xf numFmtId="3" fontId="6" fillId="2" borderId="5" xfId="0" applyNumberFormat="1" applyFont="1" applyFill="1" applyBorder="1"/>
    <xf numFmtId="0" fontId="5" fillId="0" borderId="4" xfId="0" applyFont="1" applyBorder="1"/>
    <xf numFmtId="0" fontId="11" fillId="0" borderId="4" xfId="0" applyFont="1" applyBorder="1"/>
    <xf numFmtId="0" fontId="11" fillId="0" borderId="6" xfId="0" applyFont="1" applyBorder="1"/>
    <xf numFmtId="0" fontId="11" fillId="0" borderId="3" xfId="0" applyFont="1" applyBorder="1"/>
    <xf numFmtId="0" fontId="11" fillId="0" borderId="7" xfId="0" applyFont="1" applyBorder="1"/>
    <xf numFmtId="0" fontId="12" fillId="0" borderId="3" xfId="0" applyFont="1" applyBorder="1" applyAlignment="1">
      <alignment horizontal="center" wrapText="1"/>
    </xf>
    <xf numFmtId="0" fontId="13" fillId="0" borderId="1" xfId="0" applyFont="1" applyBorder="1"/>
    <xf numFmtId="165" fontId="12" fillId="0" borderId="1" xfId="0" applyNumberFormat="1" applyFont="1" applyBorder="1"/>
    <xf numFmtId="17" fontId="12" fillId="0" borderId="1" xfId="0" applyNumberFormat="1" applyFont="1" applyBorder="1" applyAlignment="1">
      <alignment horizontal="center"/>
    </xf>
    <xf numFmtId="0" fontId="13" fillId="0" borderId="3" xfId="0" applyFont="1" applyBorder="1"/>
    <xf numFmtId="165" fontId="12" fillId="0" borderId="3" xfId="0" applyNumberFormat="1" applyFont="1" applyBorder="1"/>
    <xf numFmtId="17" fontId="12" fillId="0" borderId="3" xfId="0" applyNumberFormat="1" applyFont="1" applyBorder="1" applyAlignment="1">
      <alignment horizontal="center"/>
    </xf>
    <xf numFmtId="164" fontId="12" fillId="0" borderId="1" xfId="1" applyNumberFormat="1" applyFont="1" applyBorder="1" applyAlignment="1">
      <alignment horizontal="center" vertical="center"/>
    </xf>
    <xf numFmtId="164" fontId="12" fillId="0" borderId="3" xfId="1" applyNumberFormat="1" applyFont="1" applyBorder="1" applyAlignment="1">
      <alignment horizontal="center" vertical="center"/>
    </xf>
    <xf numFmtId="0" fontId="13" fillId="0" borderId="8" xfId="0" applyFont="1" applyBorder="1"/>
    <xf numFmtId="165" fontId="12" fillId="0" borderId="8" xfId="0" applyNumberFormat="1" applyFont="1" applyBorder="1"/>
    <xf numFmtId="17" fontId="12" fillId="0" borderId="8" xfId="0" applyNumberFormat="1" applyFont="1" applyBorder="1" applyAlignment="1">
      <alignment horizontal="center"/>
    </xf>
    <xf numFmtId="0" fontId="13" fillId="0" borderId="9" xfId="0" applyFont="1" applyBorder="1"/>
    <xf numFmtId="165" fontId="12" fillId="0" borderId="9" xfId="0" applyNumberFormat="1" applyFont="1" applyBorder="1"/>
    <xf numFmtId="17" fontId="12" fillId="0" borderId="9" xfId="0" applyNumberFormat="1" applyFont="1" applyBorder="1" applyAlignment="1">
      <alignment horizontal="center"/>
    </xf>
    <xf numFmtId="164" fontId="12" fillId="0" borderId="8" xfId="1" applyNumberFormat="1" applyFont="1" applyBorder="1" applyAlignment="1">
      <alignment horizontal="center" vertical="center"/>
    </xf>
    <xf numFmtId="164" fontId="12" fillId="0" borderId="9" xfId="1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164" fontId="12" fillId="0" borderId="10" xfId="1" applyNumberFormat="1" applyFont="1" applyBorder="1" applyAlignment="1">
      <alignment horizontal="center" vertical="center"/>
    </xf>
    <xf numFmtId="165" fontId="12" fillId="0" borderId="10" xfId="0" applyNumberFormat="1" applyFont="1" applyBorder="1"/>
    <xf numFmtId="0" fontId="11" fillId="0" borderId="5" xfId="0" applyFont="1" applyBorder="1"/>
    <xf numFmtId="17" fontId="12" fillId="0" borderId="10" xfId="0" applyNumberFormat="1" applyFont="1" applyBorder="1"/>
    <xf numFmtId="0" fontId="12" fillId="0" borderId="1" xfId="0" applyFont="1" applyBorder="1" applyAlignment="1">
      <alignment horizontal="center" wrapText="1"/>
    </xf>
    <xf numFmtId="0" fontId="13" fillId="0" borderId="10" xfId="0" applyFont="1" applyBorder="1"/>
    <xf numFmtId="0" fontId="13" fillId="0" borderId="4" xfId="0" applyFont="1" applyBorder="1"/>
    <xf numFmtId="165" fontId="12" fillId="0" borderId="4" xfId="0" applyNumberFormat="1" applyFont="1" applyBorder="1"/>
    <xf numFmtId="17" fontId="12" fillId="0" borderId="4" xfId="0" applyNumberFormat="1" applyFont="1" applyBorder="1"/>
    <xf numFmtId="165" fontId="12" fillId="0" borderId="5" xfId="0" applyNumberFormat="1" applyFont="1" applyBorder="1"/>
    <xf numFmtId="17" fontId="12" fillId="0" borderId="5" xfId="0" applyNumberFormat="1" applyFont="1" applyBorder="1"/>
    <xf numFmtId="0" fontId="13" fillId="0" borderId="11" xfId="0" applyFont="1" applyBorder="1"/>
    <xf numFmtId="165" fontId="12" fillId="0" borderId="11" xfId="0" applyNumberFormat="1" applyFont="1" applyBorder="1"/>
    <xf numFmtId="17" fontId="12" fillId="0" borderId="11" xfId="0" applyNumberFormat="1" applyFont="1" applyBorder="1"/>
    <xf numFmtId="164" fontId="12" fillId="0" borderId="4" xfId="1" applyNumberFormat="1" applyFont="1" applyBorder="1" applyAlignment="1">
      <alignment horizontal="center" vertical="center"/>
    </xf>
    <xf numFmtId="164" fontId="12" fillId="0" borderId="12" xfId="1" applyNumberFormat="1" applyFont="1" applyBorder="1" applyAlignment="1">
      <alignment horizontal="center" vertical="center"/>
    </xf>
    <xf numFmtId="164" fontId="12" fillId="0" borderId="5" xfId="1" applyNumberFormat="1" applyFont="1" applyBorder="1" applyAlignment="1">
      <alignment horizontal="center" vertical="center"/>
    </xf>
    <xf numFmtId="164" fontId="12" fillId="0" borderId="11" xfId="1" applyNumberFormat="1" applyFont="1" applyBorder="1" applyAlignment="1">
      <alignment horizontal="center" vertical="center"/>
    </xf>
    <xf numFmtId="164" fontId="12" fillId="0" borderId="13" xfId="1" applyNumberFormat="1" applyFont="1" applyBorder="1" applyAlignment="1">
      <alignment horizontal="center" vertical="center"/>
    </xf>
    <xf numFmtId="1" fontId="3" fillId="0" borderId="0" xfId="0" applyNumberFormat="1" applyFont="1"/>
    <xf numFmtId="0" fontId="9" fillId="0" borderId="3" xfId="0" applyFont="1" applyBorder="1" applyAlignment="1">
      <alignment horizontal="center" wrapText="1"/>
    </xf>
    <xf numFmtId="0" fontId="5" fillId="0" borderId="0" xfId="0" applyFont="1"/>
    <xf numFmtId="164" fontId="12" fillId="0" borderId="0" xfId="1" applyNumberFormat="1" applyFont="1" applyAlignment="1">
      <alignment horizontal="center" vertical="center"/>
    </xf>
    <xf numFmtId="164" fontId="12" fillId="0" borderId="14" xfId="1" applyNumberFormat="1" applyFont="1" applyBorder="1" applyAlignment="1">
      <alignment horizontal="center" vertical="center"/>
    </xf>
    <xf numFmtId="17" fontId="4" fillId="0" borderId="4" xfId="0" applyNumberFormat="1" applyFont="1" applyBorder="1"/>
    <xf numFmtId="17" fontId="4" fillId="2" borderId="4" xfId="0" applyNumberFormat="1" applyFont="1" applyFill="1" applyBorder="1"/>
    <xf numFmtId="9" fontId="4" fillId="0" borderId="4" xfId="1" applyFont="1" applyBorder="1"/>
    <xf numFmtId="9" fontId="4" fillId="2" borderId="4" xfId="1" applyFont="1" applyFill="1" applyBorder="1"/>
    <xf numFmtId="3" fontId="4" fillId="2" borderId="3" xfId="0" applyNumberFormat="1" applyFont="1" applyFill="1" applyBorder="1"/>
    <xf numFmtId="3" fontId="4" fillId="0" borderId="3" xfId="0" applyNumberFormat="1" applyFont="1" applyBorder="1"/>
    <xf numFmtId="17" fontId="9" fillId="0" borderId="1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15" xfId="0" applyFont="1" applyBorder="1"/>
    <xf numFmtId="0" fontId="5" fillId="2" borderId="14" xfId="0" applyFont="1" applyFill="1" applyBorder="1"/>
    <xf numFmtId="0" fontId="5" fillId="0" borderId="14" xfId="0" applyFont="1" applyBorder="1"/>
    <xf numFmtId="0" fontId="5" fillId="2" borderId="16" xfId="0" applyFont="1" applyFill="1" applyBorder="1"/>
    <xf numFmtId="3" fontId="4" fillId="2" borderId="16" xfId="0" applyNumberFormat="1" applyFont="1" applyFill="1" applyBorder="1"/>
    <xf numFmtId="9" fontId="4" fillId="2" borderId="16" xfId="1" applyFont="1" applyFill="1" applyBorder="1"/>
    <xf numFmtId="17" fontId="4" fillId="2" borderId="16" xfId="0" applyNumberFormat="1" applyFont="1" applyFill="1" applyBorder="1"/>
    <xf numFmtId="17" fontId="6" fillId="2" borderId="1" xfId="0" applyNumberFormat="1" applyFont="1" applyFill="1" applyBorder="1"/>
    <xf numFmtId="9" fontId="6" fillId="2" borderId="1" xfId="1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5" fillId="2" borderId="17" xfId="0" applyFont="1" applyFill="1" applyBorder="1"/>
    <xf numFmtId="3" fontId="4" fillId="2" borderId="6" xfId="0" applyNumberFormat="1" applyFont="1" applyFill="1" applyBorder="1"/>
    <xf numFmtId="9" fontId="4" fillId="2" borderId="6" xfId="1" applyFont="1" applyFill="1" applyBorder="1"/>
    <xf numFmtId="17" fontId="4" fillId="2" borderId="6" xfId="0" applyNumberFormat="1" applyFont="1" applyFill="1" applyBorder="1"/>
    <xf numFmtId="3" fontId="6" fillId="0" borderId="16" xfId="0" applyNumberFormat="1" applyFont="1" applyBorder="1"/>
    <xf numFmtId="3" fontId="6" fillId="0" borderId="6" xfId="0" applyNumberFormat="1" applyFont="1" applyBorder="1"/>
    <xf numFmtId="9" fontId="6" fillId="0" borderId="6" xfId="1" applyFont="1" applyBorder="1"/>
    <xf numFmtId="17" fontId="6" fillId="0" borderId="6" xfId="0" applyNumberFormat="1" applyFont="1" applyBorder="1"/>
    <xf numFmtId="0" fontId="6" fillId="2" borderId="15" xfId="0" applyFont="1" applyFill="1" applyBorder="1"/>
    <xf numFmtId="9" fontId="6" fillId="2" borderId="5" xfId="1" applyFont="1" applyFill="1" applyBorder="1"/>
    <xf numFmtId="17" fontId="6" fillId="2" borderId="5" xfId="0" applyNumberFormat="1" applyFont="1" applyFill="1" applyBorder="1"/>
    <xf numFmtId="0" fontId="5" fillId="0" borderId="12" xfId="0" applyFont="1" applyBorder="1"/>
    <xf numFmtId="3" fontId="6" fillId="0" borderId="1" xfId="0" applyNumberFormat="1" applyFont="1" applyBorder="1"/>
    <xf numFmtId="9" fontId="4" fillId="0" borderId="3" xfId="1" applyFont="1" applyBorder="1"/>
    <xf numFmtId="9" fontId="4" fillId="2" borderId="3" xfId="1" applyFont="1" applyFill="1" applyBorder="1"/>
    <xf numFmtId="9" fontId="6" fillId="0" borderId="1" xfId="1" applyFont="1" applyBorder="1"/>
    <xf numFmtId="17" fontId="4" fillId="0" borderId="12" xfId="0" applyNumberFormat="1" applyFont="1" applyBorder="1"/>
    <xf numFmtId="17" fontId="4" fillId="0" borderId="3" xfId="0" applyNumberFormat="1" applyFont="1" applyBorder="1"/>
    <xf numFmtId="17" fontId="4" fillId="2" borderId="3" xfId="0" applyNumberFormat="1" applyFont="1" applyFill="1" applyBorder="1"/>
    <xf numFmtId="17" fontId="6" fillId="0" borderId="1" xfId="0" applyNumberFormat="1" applyFont="1" applyBorder="1"/>
    <xf numFmtId="0" fontId="0" fillId="0" borderId="18" xfId="0" applyBorder="1"/>
    <xf numFmtId="164" fontId="4" fillId="0" borderId="0" xfId="1" applyNumberFormat="1" applyFont="1"/>
    <xf numFmtId="165" fontId="0" fillId="0" borderId="0" xfId="0" applyNumberFormat="1"/>
    <xf numFmtId="0" fontId="7" fillId="3" borderId="0" xfId="0" applyFont="1" applyFill="1"/>
    <xf numFmtId="165" fontId="0" fillId="3" borderId="0" xfId="0" applyNumberFormat="1" applyFill="1"/>
    <xf numFmtId="164" fontId="4" fillId="3" borderId="2" xfId="1" applyNumberFormat="1" applyFont="1" applyFill="1" applyBorder="1"/>
    <xf numFmtId="0" fontId="15" fillId="0" borderId="0" xfId="0" applyFont="1"/>
    <xf numFmtId="0" fontId="3" fillId="0" borderId="0" xfId="0" applyFont="1"/>
    <xf numFmtId="0" fontId="16" fillId="0" borderId="19" xfId="0" applyFont="1" applyBorder="1"/>
    <xf numFmtId="17" fontId="17" fillId="0" borderId="19" xfId="0" applyNumberFormat="1" applyFont="1" applyBorder="1" applyAlignment="1">
      <alignment horizontal="center" wrapText="1"/>
    </xf>
    <xf numFmtId="0" fontId="15" fillId="0" borderId="23" xfId="0" applyFont="1" applyBorder="1"/>
    <xf numFmtId="0" fontId="0" fillId="0" borderId="24" xfId="0" applyBorder="1"/>
    <xf numFmtId="3" fontId="15" fillId="0" borderId="27" xfId="0" applyNumberFormat="1" applyFont="1" applyBorder="1"/>
    <xf numFmtId="0" fontId="16" fillId="0" borderId="0" xfId="0" applyFont="1" applyAlignment="1">
      <alignment wrapText="1"/>
    </xf>
    <xf numFmtId="0" fontId="16" fillId="0" borderId="28" xfId="0" applyFont="1" applyBorder="1" applyAlignment="1">
      <alignment wrapText="1"/>
    </xf>
    <xf numFmtId="0" fontId="15" fillId="0" borderId="27" xfId="0" applyFont="1" applyBorder="1"/>
    <xf numFmtId="3" fontId="15" fillId="0" borderId="29" xfId="0" applyNumberFormat="1" applyFont="1" applyBorder="1"/>
    <xf numFmtId="17" fontId="17" fillId="0" borderId="21" xfId="0" applyNumberFormat="1" applyFont="1" applyBorder="1" applyAlignment="1">
      <alignment horizontal="center" wrapText="1"/>
    </xf>
    <xf numFmtId="0" fontId="15" fillId="0" borderId="29" xfId="0" applyFont="1" applyBorder="1"/>
    <xf numFmtId="0" fontId="15" fillId="0" borderId="28" xfId="0" applyFont="1" applyBorder="1"/>
    <xf numFmtId="0" fontId="15" fillId="0" borderId="26" xfId="0" applyFont="1" applyBorder="1"/>
    <xf numFmtId="0" fontId="1" fillId="0" borderId="0" xfId="0" applyFont="1"/>
    <xf numFmtId="3" fontId="0" fillId="0" borderId="0" xfId="0" applyNumberFormat="1"/>
    <xf numFmtId="0" fontId="8" fillId="0" borderId="0" xfId="0" applyFont="1"/>
    <xf numFmtId="0" fontId="7" fillId="4" borderId="0" xfId="0" applyFont="1" applyFill="1"/>
    <xf numFmtId="0" fontId="7" fillId="4" borderId="0" xfId="0" applyFont="1" applyFill="1" applyAlignment="1">
      <alignment vertical="center"/>
    </xf>
    <xf numFmtId="164" fontId="4" fillId="0" borderId="30" xfId="1" applyNumberFormat="1" applyFont="1" applyBorder="1"/>
    <xf numFmtId="0" fontId="18" fillId="0" borderId="2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9" xfId="0" applyFont="1" applyBorder="1"/>
    <xf numFmtId="17" fontId="19" fillId="0" borderId="20" xfId="0" applyNumberFormat="1" applyFont="1" applyBorder="1" applyAlignment="1">
      <alignment horizontal="center"/>
    </xf>
    <xf numFmtId="17" fontId="19" fillId="0" borderId="21" xfId="0" applyNumberFormat="1" applyFont="1" applyBorder="1" applyAlignment="1">
      <alignment horizontal="center"/>
    </xf>
    <xf numFmtId="17" fontId="19" fillId="0" borderId="22" xfId="0" applyNumberFormat="1" applyFont="1" applyBorder="1" applyAlignment="1">
      <alignment horizontal="center" wrapText="1"/>
    </xf>
    <xf numFmtId="17" fontId="19" fillId="0" borderId="19" xfId="0" applyNumberFormat="1" applyFont="1" applyBorder="1" applyAlignment="1">
      <alignment horizontal="center" wrapText="1"/>
    </xf>
    <xf numFmtId="0" fontId="20" fillId="0" borderId="25" xfId="0" applyFont="1" applyBorder="1"/>
    <xf numFmtId="0" fontId="20" fillId="0" borderId="24" xfId="0" applyFont="1" applyBorder="1"/>
    <xf numFmtId="0" fontId="20" fillId="0" borderId="26" xfId="0" applyFont="1" applyBorder="1"/>
    <xf numFmtId="165" fontId="20" fillId="0" borderId="0" xfId="0" applyNumberFormat="1" applyFont="1"/>
    <xf numFmtId="164" fontId="20" fillId="0" borderId="26" xfId="1" applyNumberFormat="1" applyFont="1" applyBorder="1"/>
    <xf numFmtId="0" fontId="20" fillId="0" borderId="27" xfId="0" applyFont="1" applyBorder="1"/>
    <xf numFmtId="165" fontId="20" fillId="0" borderId="24" xfId="0" applyNumberFormat="1" applyFont="1" applyBorder="1"/>
    <xf numFmtId="164" fontId="20" fillId="0" borderId="27" xfId="1" applyNumberFormat="1" applyFont="1" applyBorder="1"/>
    <xf numFmtId="0" fontId="20" fillId="5" borderId="25" xfId="0" applyFont="1" applyFill="1" applyBorder="1"/>
    <xf numFmtId="0" fontId="20" fillId="5" borderId="24" xfId="0" applyFont="1" applyFill="1" applyBorder="1"/>
    <xf numFmtId="0" fontId="20" fillId="5" borderId="27" xfId="0" applyFont="1" applyFill="1" applyBorder="1"/>
    <xf numFmtId="165" fontId="20" fillId="5" borderId="0" xfId="0" applyNumberFormat="1" applyFont="1" applyFill="1"/>
    <xf numFmtId="164" fontId="20" fillId="5" borderId="27" xfId="1" applyNumberFormat="1" applyFont="1" applyFill="1" applyBorder="1"/>
    <xf numFmtId="0" fontId="20" fillId="0" borderId="0" xfId="0" applyFont="1"/>
    <xf numFmtId="0" fontId="20" fillId="0" borderId="3" xfId="0" applyFont="1" applyBorder="1"/>
    <xf numFmtId="0" fontId="21" fillId="3" borderId="0" xfId="0" applyFont="1" applyFill="1"/>
    <xf numFmtId="165" fontId="21" fillId="3" borderId="0" xfId="0" applyNumberFormat="1" applyFont="1" applyFill="1"/>
    <xf numFmtId="164" fontId="22" fillId="3" borderId="2" xfId="1" applyNumberFormat="1" applyFont="1" applyFill="1" applyBorder="1"/>
    <xf numFmtId="0" fontId="19" fillId="5" borderId="31" xfId="0" applyFont="1" applyFill="1" applyBorder="1" applyAlignment="1"/>
    <xf numFmtId="0" fontId="19" fillId="5" borderId="20" xfId="0" applyFont="1" applyFill="1" applyBorder="1" applyAlignment="1"/>
    <xf numFmtId="0" fontId="19" fillId="5" borderId="19" xfId="0" applyFont="1" applyFill="1" applyBorder="1" applyAlignment="1"/>
    <xf numFmtId="165" fontId="19" fillId="5" borderId="20" xfId="0" applyNumberFormat="1" applyFont="1" applyFill="1" applyBorder="1"/>
    <xf numFmtId="164" fontId="19" fillId="5" borderId="28" xfId="1" applyNumberFormat="1" applyFont="1" applyFill="1" applyBorder="1"/>
    <xf numFmtId="0" fontId="19" fillId="5" borderId="28" xfId="0" applyFont="1" applyFill="1" applyBorder="1"/>
    <xf numFmtId="0" fontId="19" fillId="5" borderId="32" xfId="0" applyFont="1" applyFill="1" applyBorder="1"/>
    <xf numFmtId="0" fontId="19" fillId="5" borderId="19" xfId="0" applyFont="1" applyFill="1" applyBorder="1"/>
    <xf numFmtId="164" fontId="19" fillId="5" borderId="20" xfId="0" applyNumberFormat="1" applyFont="1" applyFill="1" applyBorder="1"/>
    <xf numFmtId="165" fontId="19" fillId="5" borderId="28" xfId="0" applyNumberFormat="1" applyFont="1" applyFill="1" applyBorder="1"/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9" defaultPivotStyle="PivotStyleLight16"/>
  <colors>
    <mruColors>
      <color rgb="FFC0C0C0"/>
      <color rgb="FFE3008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% Change in average house prices from 2007/08 peak</a:t>
            </a:r>
          </a:p>
        </c:rich>
      </c:tx>
      <c:layout>
        <c:manualLayout>
          <c:xMode val="edge"/>
          <c:yMode val="edge"/>
          <c:x val="0.21124651971695041"/>
          <c:y val="2.554866482397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34354173360777"/>
          <c:y val="0.16039548153825944"/>
          <c:w val="0.87538058880232006"/>
          <c:h val="0.59973149374027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'2014'!$G$20</c:f>
              <c:strCache>
                <c:ptCount val="1"/>
                <c:pt idx="0">
                  <c:v>% Change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'2014'!$B$21:$B$31</c:f>
              <c:strCache>
                <c:ptCount val="11"/>
                <c:pt idx="0">
                  <c:v>NORTH</c:v>
                </c:pt>
                <c:pt idx="1">
                  <c:v>WALES</c:v>
                </c:pt>
                <c:pt idx="2">
                  <c:v>NORTH WEST</c:v>
                </c:pt>
                <c:pt idx="3">
                  <c:v>YORKS &amp; HUMBER </c:v>
                </c:pt>
                <c:pt idx="4">
                  <c:v>EAST MIDLANDS</c:v>
                </c:pt>
                <c:pt idx="5">
                  <c:v>WEST MIDLANDS</c:v>
                </c:pt>
                <c:pt idx="6">
                  <c:v>SOUTH WEST</c:v>
                </c:pt>
                <c:pt idx="7">
                  <c:v>EAST ANGLIA</c:v>
                </c:pt>
                <c:pt idx="8">
                  <c:v>SOUTH EAST</c:v>
                </c:pt>
                <c:pt idx="9">
                  <c:v>ENGLAND &amp; WALES</c:v>
                </c:pt>
                <c:pt idx="10">
                  <c:v>GREATER LONDON</c:v>
                </c:pt>
              </c:strCache>
            </c:strRef>
          </c:cat>
          <c:val>
            <c:numRef>
              <c:f>'2014'!$G$21:$G$31</c:f>
              <c:numCache>
                <c:formatCode>0.0%</c:formatCode>
                <c:ptCount val="11"/>
                <c:pt idx="0">
                  <c:v>-8.2649313515245626E-2</c:v>
                </c:pt>
                <c:pt idx="1">
                  <c:v>-6.8129363989599456E-2</c:v>
                </c:pt>
                <c:pt idx="2">
                  <c:v>-5.7521403312860597E-2</c:v>
                </c:pt>
                <c:pt idx="3">
                  <c:v>-5.4658787713926849E-2</c:v>
                </c:pt>
                <c:pt idx="4">
                  <c:v>-2.2404328820418762E-2</c:v>
                </c:pt>
                <c:pt idx="5">
                  <c:v>-1.7689515403583433E-2</c:v>
                </c:pt>
                <c:pt idx="6">
                  <c:v>5.5195574378945622E-3</c:v>
                </c:pt>
                <c:pt idx="7">
                  <c:v>4.5191193511008088E-2</c:v>
                </c:pt>
                <c:pt idx="8">
                  <c:v>0.10856366329439382</c:v>
                </c:pt>
                <c:pt idx="9">
                  <c:v>0.13168649607192195</c:v>
                </c:pt>
                <c:pt idx="10">
                  <c:v>0.47308782591199328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A-4E84-B1B6-83282C535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8488704"/>
        <c:axId val="98490240"/>
      </c:barChart>
      <c:catAx>
        <c:axId val="9848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969696"/>
            </a:solidFill>
            <a:prstDash val="solid"/>
          </a:ln>
        </c:spPr>
        <c:txPr>
          <a:bodyPr rot="-17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490240"/>
        <c:crosses val="autoZero"/>
        <c:auto val="1"/>
        <c:lblAlgn val="ctr"/>
        <c:lblOffset val="20"/>
        <c:tickLblSkip val="1"/>
        <c:tickMarkSkip val="1"/>
        <c:noMultiLvlLbl val="0"/>
      </c:catAx>
      <c:valAx>
        <c:axId val="984902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488704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% Change in average house prices from 2007/08 peak to April 2015</a:t>
            </a:r>
          </a:p>
        </c:rich>
      </c:tx>
      <c:layout>
        <c:manualLayout>
          <c:xMode val="edge"/>
          <c:yMode val="edge"/>
          <c:x val="0.1565352735163433"/>
          <c:y val="6.48799150889837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3435417336078"/>
          <c:y val="0.16039548153825944"/>
          <c:w val="0.87538058880231973"/>
          <c:h val="0.59973149374027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'2015'!$G$20</c:f>
              <c:strCache>
                <c:ptCount val="1"/>
                <c:pt idx="0">
                  <c:v>% Change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'2015'!$B$21:$B$31</c:f>
              <c:strCache>
                <c:ptCount val="11"/>
                <c:pt idx="0">
                  <c:v>NORTH</c:v>
                </c:pt>
                <c:pt idx="1">
                  <c:v>WALES</c:v>
                </c:pt>
                <c:pt idx="2">
                  <c:v>YORKS &amp; HUMBER </c:v>
                </c:pt>
                <c:pt idx="3">
                  <c:v>NORTH WEST</c:v>
                </c:pt>
                <c:pt idx="4">
                  <c:v>WEST MIDLANDS</c:v>
                </c:pt>
                <c:pt idx="5">
                  <c:v>EAST MIDLANDS</c:v>
                </c:pt>
                <c:pt idx="6">
                  <c:v>SOUTH WEST</c:v>
                </c:pt>
                <c:pt idx="7">
                  <c:v>EAST ANGLIA</c:v>
                </c:pt>
                <c:pt idx="8">
                  <c:v>SOUTH EAST</c:v>
                </c:pt>
                <c:pt idx="9">
                  <c:v>ENGLAND &amp; WALES</c:v>
                </c:pt>
                <c:pt idx="10">
                  <c:v>GREATER LONDON</c:v>
                </c:pt>
              </c:strCache>
            </c:strRef>
          </c:cat>
          <c:val>
            <c:numRef>
              <c:f>'2015'!$G$21:$G$31</c:f>
              <c:numCache>
                <c:formatCode>0.0%</c:formatCode>
                <c:ptCount val="11"/>
                <c:pt idx="0">
                  <c:v>-4.4858269883496948E-2</c:v>
                </c:pt>
                <c:pt idx="1">
                  <c:v>-4.0717534875301498E-2</c:v>
                </c:pt>
                <c:pt idx="2">
                  <c:v>-2.8060208199816361E-2</c:v>
                </c:pt>
                <c:pt idx="3">
                  <c:v>-2.6679670817991941E-2</c:v>
                </c:pt>
                <c:pt idx="4">
                  <c:v>8.8256588856416851E-3</c:v>
                </c:pt>
                <c:pt idx="5">
                  <c:v>2.0498522277365705E-2</c:v>
                </c:pt>
                <c:pt idx="6">
                  <c:v>4.7847668307333002E-2</c:v>
                </c:pt>
                <c:pt idx="7">
                  <c:v>0.1120340309107859</c:v>
                </c:pt>
                <c:pt idx="8">
                  <c:v>0.14944080284103967</c:v>
                </c:pt>
                <c:pt idx="9">
                  <c:v>0.15157857869544178</c:v>
                </c:pt>
                <c:pt idx="10">
                  <c:v>0.44347034488515136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8-4FD8-BBD5-69EEF84EC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9883264"/>
        <c:axId val="99913728"/>
      </c:barChart>
      <c:catAx>
        <c:axId val="998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C0C0C0"/>
            </a:solidFill>
            <a:prstDash val="solid"/>
          </a:ln>
        </c:spPr>
        <c:txPr>
          <a:bodyPr rot="-17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913728"/>
        <c:crosses val="autoZero"/>
        <c:auto val="1"/>
        <c:lblAlgn val="ctr"/>
        <c:lblOffset val="20"/>
        <c:tickLblSkip val="1"/>
        <c:tickMarkSkip val="1"/>
        <c:noMultiLvlLbl val="0"/>
      </c:catAx>
      <c:valAx>
        <c:axId val="9991372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1905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883264"/>
        <c:crosses val="autoZero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22" r="0.750000000000002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17</xdr:row>
      <xdr:rowOff>47625</xdr:rowOff>
    </xdr:from>
    <xdr:to>
      <xdr:col>20</xdr:col>
      <xdr:colOff>180975</xdr:colOff>
      <xdr:row>34</xdr:row>
      <xdr:rowOff>0</xdr:rowOff>
    </xdr:to>
    <xdr:graphicFrame macro="">
      <xdr:nvGraphicFramePr>
        <xdr:cNvPr id="1194" name="Chart 1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17</xdr:row>
      <xdr:rowOff>47625</xdr:rowOff>
    </xdr:from>
    <xdr:to>
      <xdr:col>20</xdr:col>
      <xdr:colOff>180975</xdr:colOff>
      <xdr:row>32</xdr:row>
      <xdr:rowOff>133350</xdr:rowOff>
    </xdr:to>
    <xdr:graphicFrame macro="">
      <xdr:nvGraphicFramePr>
        <xdr:cNvPr id="47228" name="Chart 1">
          <a:extLst>
            <a:ext uri="{FF2B5EF4-FFF2-40B4-BE49-F238E27FC236}">
              <a16:creationId xmlns:a16="http://schemas.microsoft.com/office/drawing/2014/main" id="{00000000-0008-0000-0300-00007CB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1"/>
  <sheetViews>
    <sheetView showGridLines="0" tabSelected="1" zoomScaleNormal="100" workbookViewId="0"/>
  </sheetViews>
  <sheetFormatPr defaultRowHeight="12.75" x14ac:dyDescent="0.2"/>
  <cols>
    <col min="1" max="1" width="1.7109375" customWidth="1"/>
    <col min="2" max="2" width="8.7109375" customWidth="1"/>
    <col min="3" max="3" width="8.140625" customWidth="1"/>
    <col min="4" max="4" width="42.5703125" customWidth="1"/>
    <col min="5" max="5" width="12" customWidth="1"/>
    <col min="6" max="7" width="9.5703125" bestFit="1" customWidth="1"/>
    <col min="8" max="8" width="9.5703125" customWidth="1"/>
    <col min="9" max="9" width="8.28515625" customWidth="1"/>
    <col min="10" max="10" width="4.140625" customWidth="1"/>
    <col min="11" max="11" width="6" customWidth="1"/>
    <col min="12" max="12" width="8.140625" customWidth="1"/>
    <col min="14" max="14" width="8.7109375" customWidth="1"/>
    <col min="16" max="16" width="28.85546875" customWidth="1"/>
    <col min="20" max="20" width="48.140625" bestFit="1" customWidth="1"/>
  </cols>
  <sheetData>
    <row r="1" spans="2:25" x14ac:dyDescent="0.2">
      <c r="B1" s="106"/>
      <c r="C1" s="106"/>
      <c r="D1" s="162" t="s">
        <v>120</v>
      </c>
      <c r="E1" s="106"/>
      <c r="F1" s="106"/>
      <c r="G1" s="106"/>
      <c r="H1" s="106"/>
      <c r="I1" s="106"/>
      <c r="J1" s="1"/>
      <c r="K1" s="1"/>
      <c r="L1" s="1"/>
      <c r="R1" s="106"/>
      <c r="S1" s="106"/>
      <c r="T1" s="162"/>
      <c r="U1" s="106"/>
      <c r="V1" s="106"/>
      <c r="W1" s="106"/>
      <c r="X1" s="106"/>
      <c r="Y1" s="106"/>
    </row>
    <row r="2" spans="2:25" x14ac:dyDescent="0.2">
      <c r="B2" s="110"/>
      <c r="C2" s="106"/>
      <c r="D2" s="163"/>
      <c r="E2" s="106"/>
      <c r="F2" s="106"/>
      <c r="G2" s="106"/>
      <c r="H2" s="106"/>
      <c r="I2" s="106"/>
      <c r="J2" s="1"/>
      <c r="K2" s="1"/>
      <c r="L2" s="1"/>
      <c r="R2" s="106"/>
      <c r="S2" s="106"/>
      <c r="T2" s="163"/>
      <c r="U2" s="106"/>
      <c r="V2" s="106"/>
      <c r="W2" s="106"/>
      <c r="X2" s="106"/>
      <c r="Y2" s="106"/>
    </row>
    <row r="3" spans="2:25" ht="45" x14ac:dyDescent="0.3">
      <c r="B3" s="127" t="s">
        <v>126</v>
      </c>
      <c r="C3" s="128" t="s">
        <v>0</v>
      </c>
      <c r="D3" s="129" t="s">
        <v>119</v>
      </c>
      <c r="E3" s="130">
        <v>43770</v>
      </c>
      <c r="F3" s="130">
        <v>44105</v>
      </c>
      <c r="G3" s="131">
        <v>44136</v>
      </c>
      <c r="H3" s="132" t="s">
        <v>135</v>
      </c>
      <c r="I3" s="133" t="s">
        <v>134</v>
      </c>
      <c r="J3" s="1"/>
      <c r="K3" s="1"/>
      <c r="L3" s="1"/>
      <c r="P3" s="125" t="s">
        <v>178</v>
      </c>
      <c r="R3" s="106"/>
    </row>
    <row r="4" spans="2:25" ht="15" x14ac:dyDescent="0.3">
      <c r="B4" s="134">
        <v>102</v>
      </c>
      <c r="C4" s="135">
        <v>104</v>
      </c>
      <c r="D4" s="136" t="s">
        <v>180</v>
      </c>
      <c r="E4" s="137">
        <v>141137.88418787392</v>
      </c>
      <c r="F4" s="137">
        <v>142959.79610932674</v>
      </c>
      <c r="G4" s="137">
        <v>141513.34113434193</v>
      </c>
      <c r="H4" s="138">
        <f t="shared" ref="H4:H15" si="0">+G4/F4*1-1</f>
        <v>-1.0117914367187897E-2</v>
      </c>
      <c r="I4" s="138">
        <f t="shared" ref="I4:I15" si="1">+G4/E4*1-1</f>
        <v>2.6602137946762916E-3</v>
      </c>
      <c r="J4" s="1"/>
      <c r="K4" s="1"/>
      <c r="L4">
        <v>143573.95463773981</v>
      </c>
      <c r="M4" s="122">
        <v>-2060.613503397879</v>
      </c>
      <c r="P4" s="3" t="s">
        <v>166</v>
      </c>
    </row>
    <row r="5" spans="2:25" ht="15" x14ac:dyDescent="0.3">
      <c r="B5" s="134">
        <v>92</v>
      </c>
      <c r="C5" s="135">
        <v>97</v>
      </c>
      <c r="D5" s="139" t="s">
        <v>181</v>
      </c>
      <c r="E5" s="137">
        <v>166133.04158691762</v>
      </c>
      <c r="F5" s="137">
        <v>159196.53860988765</v>
      </c>
      <c r="G5" s="140">
        <v>161354.13754551174</v>
      </c>
      <c r="H5" s="141">
        <f t="shared" si="0"/>
        <v>1.3553051809193528E-2</v>
      </c>
      <c r="I5" s="141">
        <f t="shared" si="1"/>
        <v>-2.8765524279561472E-2</v>
      </c>
      <c r="J5" s="1"/>
      <c r="K5" s="1"/>
      <c r="L5">
        <v>169374.45549782005</v>
      </c>
      <c r="M5" s="122">
        <v>-8020.317952308309</v>
      </c>
      <c r="P5" s="3" t="s">
        <v>25</v>
      </c>
    </row>
    <row r="6" spans="2:25" ht="15" x14ac:dyDescent="0.3">
      <c r="B6" s="134">
        <v>97</v>
      </c>
      <c r="C6" s="135">
        <v>101</v>
      </c>
      <c r="D6" s="139" t="s">
        <v>182</v>
      </c>
      <c r="E6" s="137">
        <v>151384.88330067194</v>
      </c>
      <c r="F6" s="137">
        <v>142788.1414134182</v>
      </c>
      <c r="G6" s="137">
        <v>143420.88817308497</v>
      </c>
      <c r="H6" s="141">
        <f t="shared" si="0"/>
        <v>4.4313677130565221E-3</v>
      </c>
      <c r="I6" s="141">
        <f t="shared" si="1"/>
        <v>-5.2607598288194612E-2</v>
      </c>
      <c r="J6" s="1"/>
      <c r="K6" s="1"/>
      <c r="L6">
        <v>153938.53233203173</v>
      </c>
      <c r="M6" s="122">
        <v>-10517.644158946758</v>
      </c>
      <c r="P6" s="3" t="s">
        <v>27</v>
      </c>
    </row>
    <row r="7" spans="2:25" ht="15" x14ac:dyDescent="0.3">
      <c r="B7" s="134">
        <v>100</v>
      </c>
      <c r="C7" s="135">
        <v>99</v>
      </c>
      <c r="D7" s="139" t="s">
        <v>183</v>
      </c>
      <c r="E7" s="137">
        <v>142978.23473715081</v>
      </c>
      <c r="F7" s="137">
        <v>148792.611212822</v>
      </c>
      <c r="G7" s="137">
        <v>150904.50145146495</v>
      </c>
      <c r="H7" s="141">
        <f t="shared" si="0"/>
        <v>1.4193515534331569E-2</v>
      </c>
      <c r="I7" s="141">
        <f t="shared" si="1"/>
        <v>5.5436876311178995E-2</v>
      </c>
      <c r="J7" s="1"/>
      <c r="K7" s="1"/>
      <c r="L7">
        <v>156185.2949081262</v>
      </c>
      <c r="M7" s="122">
        <v>-5280.793456661253</v>
      </c>
      <c r="P7" s="3" t="s">
        <v>28</v>
      </c>
    </row>
    <row r="8" spans="2:25" ht="15" x14ac:dyDescent="0.3">
      <c r="B8" s="142">
        <v>71</v>
      </c>
      <c r="C8" s="143">
        <v>62</v>
      </c>
      <c r="D8" s="144" t="s">
        <v>184</v>
      </c>
      <c r="E8" s="145">
        <v>201089.00111523169</v>
      </c>
      <c r="F8" s="145">
        <v>224953.36091230813</v>
      </c>
      <c r="G8" s="145">
        <v>229950.67349785243</v>
      </c>
      <c r="H8" s="146">
        <f t="shared" si="0"/>
        <v>2.2214882966306915E-2</v>
      </c>
      <c r="I8" s="146">
        <f t="shared" si="1"/>
        <v>0.14352685737437176</v>
      </c>
      <c r="J8" s="1"/>
      <c r="K8" s="1"/>
      <c r="L8">
        <v>229950.67349785243</v>
      </c>
      <c r="M8" s="122">
        <v>0</v>
      </c>
      <c r="P8" s="3" t="s">
        <v>29</v>
      </c>
    </row>
    <row r="9" spans="2:25" ht="15" x14ac:dyDescent="0.3">
      <c r="B9" s="134">
        <v>98</v>
      </c>
      <c r="C9" s="135">
        <v>103</v>
      </c>
      <c r="D9" s="139" t="s">
        <v>298</v>
      </c>
      <c r="E9" s="137">
        <v>150311.87382965107</v>
      </c>
      <c r="F9" s="137">
        <v>145438.53706176431</v>
      </c>
      <c r="G9" s="137">
        <v>143121.2657293744</v>
      </c>
      <c r="H9" s="141">
        <f t="shared" si="0"/>
        <v>-1.5932993958855723E-2</v>
      </c>
      <c r="I9" s="141">
        <f t="shared" si="1"/>
        <v>-4.7837924690006917E-2</v>
      </c>
      <c r="J9" s="1"/>
      <c r="K9" s="1"/>
      <c r="L9">
        <v>152967.28048984008</v>
      </c>
      <c r="M9" s="122">
        <v>-9846.0147604656813</v>
      </c>
      <c r="P9" s="3" t="s">
        <v>30</v>
      </c>
    </row>
    <row r="10" spans="2:25" ht="15" x14ac:dyDescent="0.3">
      <c r="B10" s="142">
        <v>87</v>
      </c>
      <c r="C10" s="143">
        <v>88</v>
      </c>
      <c r="D10" s="144" t="s">
        <v>186</v>
      </c>
      <c r="E10" s="145">
        <v>175406.43224754892</v>
      </c>
      <c r="F10" s="145">
        <v>180693.63977517831</v>
      </c>
      <c r="G10" s="145">
        <v>188384.71850836358</v>
      </c>
      <c r="H10" s="146">
        <f t="shared" si="0"/>
        <v>4.256419175990156E-2</v>
      </c>
      <c r="I10" s="146">
        <f t="shared" si="1"/>
        <v>7.3989796693992194E-2</v>
      </c>
      <c r="J10" s="1"/>
      <c r="K10" s="1"/>
      <c r="L10">
        <v>188384.71850836358</v>
      </c>
      <c r="M10" s="122">
        <v>0</v>
      </c>
      <c r="P10" s="3" t="s">
        <v>31</v>
      </c>
    </row>
    <row r="11" spans="2:25" ht="15" x14ac:dyDescent="0.3">
      <c r="B11" s="142">
        <v>91</v>
      </c>
      <c r="C11" s="143">
        <v>90</v>
      </c>
      <c r="D11" s="144" t="s">
        <v>185</v>
      </c>
      <c r="E11" s="145">
        <v>172818.90501874711</v>
      </c>
      <c r="F11" s="145">
        <v>183979.57141376927</v>
      </c>
      <c r="G11" s="145">
        <v>186438.38537424491</v>
      </c>
      <c r="H11" s="146">
        <f t="shared" si="0"/>
        <v>1.3364603154476296E-2</v>
      </c>
      <c r="I11" s="146">
        <f t="shared" si="1"/>
        <v>7.8807815348791665E-2</v>
      </c>
      <c r="J11" s="1"/>
      <c r="K11" s="1"/>
      <c r="L11">
        <v>186438.38537424491</v>
      </c>
      <c r="M11" s="122">
        <v>0</v>
      </c>
      <c r="P11" s="3" t="s">
        <v>32</v>
      </c>
    </row>
    <row r="12" spans="2:25" ht="15" x14ac:dyDescent="0.3">
      <c r="B12" s="156" t="s">
        <v>197</v>
      </c>
      <c r="C12" s="156"/>
      <c r="D12" s="156"/>
      <c r="E12" s="155">
        <v>166978.10563735323</v>
      </c>
      <c r="F12" s="155">
        <v>175066.46006857834</v>
      </c>
      <c r="G12" s="155">
        <v>177163.14044247984</v>
      </c>
      <c r="H12" s="156">
        <f t="shared" si="0"/>
        <v>1.1976482377493491E-2</v>
      </c>
      <c r="I12" s="156">
        <f t="shared" si="1"/>
        <v>6.0996229213707176E-2</v>
      </c>
      <c r="J12" s="1"/>
      <c r="K12" s="1"/>
      <c r="L12">
        <v>177163.14044247984</v>
      </c>
      <c r="M12" s="122">
        <v>0</v>
      </c>
      <c r="P12" s="123" t="s">
        <v>158</v>
      </c>
    </row>
    <row r="13" spans="2:25" ht="15" x14ac:dyDescent="0.3">
      <c r="B13" s="142">
        <v>105</v>
      </c>
      <c r="C13" s="143">
        <v>95</v>
      </c>
      <c r="D13" s="144" t="s">
        <v>195</v>
      </c>
      <c r="E13" s="145">
        <v>137742.08016597797</v>
      </c>
      <c r="F13" s="145">
        <v>166693.34934320804</v>
      </c>
      <c r="G13" s="145">
        <v>171415.15834615464</v>
      </c>
      <c r="H13" s="146">
        <f t="shared" si="0"/>
        <v>2.8326319085620888E-2</v>
      </c>
      <c r="I13" s="146">
        <f t="shared" si="1"/>
        <v>0.24446471361257882</v>
      </c>
      <c r="J13" s="1"/>
      <c r="K13" s="1"/>
      <c r="L13">
        <v>171415.15834615464</v>
      </c>
      <c r="M13" s="122">
        <v>0</v>
      </c>
      <c r="P13" s="3" t="s">
        <v>33</v>
      </c>
    </row>
    <row r="14" spans="2:25" ht="15" x14ac:dyDescent="0.3">
      <c r="B14" s="134">
        <v>108</v>
      </c>
      <c r="C14" s="135">
        <v>108</v>
      </c>
      <c r="D14" s="139" t="s">
        <v>187</v>
      </c>
      <c r="E14" s="137">
        <v>122181.47936997323</v>
      </c>
      <c r="F14" s="137">
        <v>128536.70046328111</v>
      </c>
      <c r="G14" s="137">
        <v>128366.96480395335</v>
      </c>
      <c r="H14" s="141">
        <f t="shared" si="0"/>
        <v>-1.3205229223715031E-3</v>
      </c>
      <c r="I14" s="141">
        <f t="shared" si="1"/>
        <v>5.0625393192777368E-2</v>
      </c>
      <c r="J14" s="1"/>
      <c r="K14" s="1"/>
      <c r="L14">
        <v>128536.70046328111</v>
      </c>
      <c r="M14" s="122">
        <v>-169.73565932776546</v>
      </c>
      <c r="P14" s="3" t="s">
        <v>34</v>
      </c>
    </row>
    <row r="15" spans="2:25" ht="15" x14ac:dyDescent="0.3">
      <c r="B15" s="142">
        <v>35</v>
      </c>
      <c r="C15" s="143">
        <v>26</v>
      </c>
      <c r="D15" s="144" t="s">
        <v>188</v>
      </c>
      <c r="E15" s="145">
        <v>289225.95708250516</v>
      </c>
      <c r="F15" s="145">
        <v>322642.57560253277</v>
      </c>
      <c r="G15" s="145">
        <v>333975.23534158012</v>
      </c>
      <c r="H15" s="146">
        <f t="shared" si="0"/>
        <v>3.5124501835765765E-2</v>
      </c>
      <c r="I15" s="146">
        <f t="shared" si="1"/>
        <v>0.15472082350585725</v>
      </c>
      <c r="J15" s="1"/>
      <c r="K15" s="1"/>
      <c r="L15">
        <v>333975.23534158012</v>
      </c>
      <c r="M15" s="122">
        <v>0</v>
      </c>
      <c r="P15" s="124" t="s">
        <v>167</v>
      </c>
    </row>
    <row r="16" spans="2:25" ht="15" x14ac:dyDescent="0.3">
      <c r="B16" s="142">
        <v>51</v>
      </c>
      <c r="C16" s="143">
        <v>47</v>
      </c>
      <c r="D16" s="144" t="s">
        <v>196</v>
      </c>
      <c r="E16" s="145">
        <v>244518.00322703691</v>
      </c>
      <c r="F16" s="145">
        <v>269243.0357231574</v>
      </c>
      <c r="G16" s="145">
        <v>271678.70638295653</v>
      </c>
      <c r="H16" s="146">
        <f t="shared" ref="H16" si="2">+G16/F16*1-1</f>
        <v>9.0463645726515107E-3</v>
      </c>
      <c r="I16" s="146">
        <f t="shared" ref="I16" si="3">+G16/E16*1-1</f>
        <v>0.11107854144670348</v>
      </c>
      <c r="J16" s="1"/>
      <c r="K16" s="1"/>
      <c r="L16">
        <v>271678.70638295653</v>
      </c>
      <c r="M16" s="122">
        <v>0</v>
      </c>
      <c r="P16" s="124" t="s">
        <v>168</v>
      </c>
    </row>
    <row r="17" spans="2:16" ht="15" x14ac:dyDescent="0.3">
      <c r="B17" s="142">
        <v>94</v>
      </c>
      <c r="C17" s="143">
        <v>91</v>
      </c>
      <c r="D17" s="144" t="s">
        <v>189</v>
      </c>
      <c r="E17" s="145">
        <v>164317.85060005527</v>
      </c>
      <c r="F17" s="145">
        <v>180684.55202392119</v>
      </c>
      <c r="G17" s="145">
        <v>186140.41735561434</v>
      </c>
      <c r="H17" s="146">
        <f t="shared" ref="H17:H52" si="4">+G17/F17*1-1</f>
        <v>3.0195527346304818E-2</v>
      </c>
      <c r="I17" s="146">
        <f t="shared" ref="I17:I48" si="5">+G17/E17*1-1</f>
        <v>0.13280703633760726</v>
      </c>
      <c r="J17" s="1"/>
      <c r="K17" s="1"/>
      <c r="L17">
        <v>186140.41735561434</v>
      </c>
      <c r="M17" s="122">
        <v>0</v>
      </c>
      <c r="P17" s="3" t="s">
        <v>37</v>
      </c>
    </row>
    <row r="18" spans="2:16" ht="15" x14ac:dyDescent="0.3">
      <c r="B18" s="142">
        <v>56</v>
      </c>
      <c r="C18" s="143">
        <v>55</v>
      </c>
      <c r="D18" s="144" t="s">
        <v>190</v>
      </c>
      <c r="E18" s="145">
        <v>231596.64445592035</v>
      </c>
      <c r="F18" s="145">
        <v>242388.63062790185</v>
      </c>
      <c r="G18" s="145">
        <v>244744.35907344663</v>
      </c>
      <c r="H18" s="146">
        <f t="shared" si="4"/>
        <v>9.7188075176724009E-3</v>
      </c>
      <c r="I18" s="146">
        <f t="shared" si="5"/>
        <v>5.6769883900579021E-2</v>
      </c>
      <c r="J18" s="1"/>
      <c r="K18" s="1"/>
      <c r="L18">
        <v>244744.35907344663</v>
      </c>
      <c r="M18" s="122">
        <v>0</v>
      </c>
      <c r="P18" s="3" t="s">
        <v>40</v>
      </c>
    </row>
    <row r="19" spans="2:16" ht="15" x14ac:dyDescent="0.3">
      <c r="B19" s="134">
        <v>72</v>
      </c>
      <c r="C19" s="135">
        <v>81</v>
      </c>
      <c r="D19" s="139" t="s">
        <v>191</v>
      </c>
      <c r="E19" s="137">
        <v>198372.43880491995</v>
      </c>
      <c r="F19" s="137">
        <v>197873.17530833985</v>
      </c>
      <c r="G19" s="137">
        <v>199703.74107107063</v>
      </c>
      <c r="H19" s="141">
        <f t="shared" si="4"/>
        <v>9.2512072941584034E-3</v>
      </c>
      <c r="I19" s="141">
        <f t="shared" si="5"/>
        <v>6.7111251652245407E-3</v>
      </c>
      <c r="J19" s="1"/>
      <c r="K19" s="1"/>
      <c r="L19">
        <v>202890.82167319531</v>
      </c>
      <c r="M19" s="122">
        <v>-3187.0806021246826</v>
      </c>
      <c r="P19" s="3" t="s">
        <v>24</v>
      </c>
    </row>
    <row r="20" spans="2:16" ht="15" x14ac:dyDescent="0.3">
      <c r="B20" s="142">
        <v>67</v>
      </c>
      <c r="C20" s="143">
        <v>66</v>
      </c>
      <c r="D20" s="144" t="s">
        <v>192</v>
      </c>
      <c r="E20" s="145">
        <v>206081.9684222358</v>
      </c>
      <c r="F20" s="145">
        <v>217747.41699652281</v>
      </c>
      <c r="G20" s="145">
        <v>224717.8843885941</v>
      </c>
      <c r="H20" s="146">
        <f t="shared" si="4"/>
        <v>3.2011711037576163E-2</v>
      </c>
      <c r="I20" s="146">
        <f t="shared" si="5"/>
        <v>9.0429629089021857E-2</v>
      </c>
      <c r="J20" s="1"/>
      <c r="K20" s="1"/>
      <c r="L20">
        <v>224717.8843885941</v>
      </c>
      <c r="M20" s="122">
        <v>0</v>
      </c>
      <c r="P20" s="3" t="s">
        <v>36</v>
      </c>
    </row>
    <row r="21" spans="2:16" ht="15" x14ac:dyDescent="0.3">
      <c r="B21" s="142">
        <v>82</v>
      </c>
      <c r="C21" s="143">
        <v>80</v>
      </c>
      <c r="D21" s="144" t="s">
        <v>193</v>
      </c>
      <c r="E21" s="145">
        <v>183574.37849655177</v>
      </c>
      <c r="F21" s="145">
        <v>194544.80659121065</v>
      </c>
      <c r="G21" s="145">
        <v>199735.51061137122</v>
      </c>
      <c r="H21" s="146">
        <f t="shared" si="4"/>
        <v>2.6681277753497712E-2</v>
      </c>
      <c r="I21" s="146">
        <f t="shared" si="5"/>
        <v>8.8035880862987748E-2</v>
      </c>
      <c r="J21" s="1"/>
      <c r="K21" s="1"/>
      <c r="L21">
        <v>199735.51061137122</v>
      </c>
      <c r="M21" s="122">
        <v>0</v>
      </c>
      <c r="P21" s="3" t="s">
        <v>38</v>
      </c>
    </row>
    <row r="22" spans="2:16" ht="15" x14ac:dyDescent="0.3">
      <c r="B22" s="142">
        <v>88</v>
      </c>
      <c r="C22" s="143">
        <v>85</v>
      </c>
      <c r="D22" s="144" t="s">
        <v>194</v>
      </c>
      <c r="E22" s="145">
        <v>174200.99858961636</v>
      </c>
      <c r="F22" s="145">
        <v>189804.06313467943</v>
      </c>
      <c r="G22" s="145">
        <v>192292.060081823</v>
      </c>
      <c r="H22" s="146">
        <f t="shared" si="4"/>
        <v>1.3108238601710953E-2</v>
      </c>
      <c r="I22" s="146">
        <f t="shared" si="5"/>
        <v>0.10385165204951363</v>
      </c>
      <c r="J22" s="1"/>
      <c r="K22" s="1"/>
      <c r="L22">
        <v>192292.060081823</v>
      </c>
      <c r="M22" s="122">
        <v>0</v>
      </c>
      <c r="P22" s="3" t="s">
        <v>39</v>
      </c>
    </row>
    <row r="23" spans="2:16" ht="15" x14ac:dyDescent="0.3">
      <c r="B23" s="156" t="s">
        <v>198</v>
      </c>
      <c r="C23" s="156"/>
      <c r="D23" s="156"/>
      <c r="E23" s="155">
        <v>196305.13987260667</v>
      </c>
      <c r="F23" s="155">
        <v>208943.79485696863</v>
      </c>
      <c r="G23" s="155">
        <v>213977.34867581073</v>
      </c>
      <c r="H23" s="156">
        <f t="shared" si="4"/>
        <v>2.4090468071989335E-2</v>
      </c>
      <c r="I23" s="156">
        <f t="shared" si="5"/>
        <v>9.0024177740188227E-2</v>
      </c>
      <c r="J23" s="1"/>
      <c r="K23" s="1"/>
      <c r="L23">
        <v>213977.34867581073</v>
      </c>
      <c r="M23" s="122">
        <v>0</v>
      </c>
      <c r="P23" s="123" t="s">
        <v>4</v>
      </c>
    </row>
    <row r="24" spans="2:16" ht="15" x14ac:dyDescent="0.3">
      <c r="B24" s="142">
        <v>60</v>
      </c>
      <c r="C24" s="143">
        <v>60</v>
      </c>
      <c r="D24" s="144" t="s">
        <v>205</v>
      </c>
      <c r="E24" s="145">
        <v>215115.747882631</v>
      </c>
      <c r="F24" s="145">
        <v>227251.46529799103</v>
      </c>
      <c r="G24" s="145">
        <v>234021.29070179086</v>
      </c>
      <c r="H24" s="146">
        <f t="shared" si="4"/>
        <v>2.979001871307041E-2</v>
      </c>
      <c r="I24" s="146">
        <f t="shared" si="5"/>
        <v>8.7885443093989046E-2</v>
      </c>
      <c r="J24" s="1"/>
      <c r="K24" s="1"/>
      <c r="L24">
        <v>234021.29070179086</v>
      </c>
      <c r="M24" s="122">
        <v>0</v>
      </c>
      <c r="P24" s="3" t="s">
        <v>112</v>
      </c>
    </row>
    <row r="25" spans="2:16" ht="15" x14ac:dyDescent="0.3">
      <c r="B25" s="134">
        <v>107</v>
      </c>
      <c r="C25" s="135">
        <v>107</v>
      </c>
      <c r="D25" s="139" t="s">
        <v>299</v>
      </c>
      <c r="E25" s="137">
        <v>130212.99701486202</v>
      </c>
      <c r="F25" s="137">
        <v>129350.87475100369</v>
      </c>
      <c r="G25" s="137">
        <v>129261.73719025252</v>
      </c>
      <c r="H25" s="141">
        <f t="shared" si="4"/>
        <v>-6.8911447968755812E-4</v>
      </c>
      <c r="I25" s="141">
        <f t="shared" si="5"/>
        <v>-7.3054137944534858E-3</v>
      </c>
      <c r="J25" s="1"/>
      <c r="K25" s="1"/>
      <c r="L25">
        <v>133497.55245422403</v>
      </c>
      <c r="M25" s="122">
        <v>-4235.8152639715117</v>
      </c>
      <c r="P25" s="3" t="s">
        <v>169</v>
      </c>
    </row>
    <row r="26" spans="2:16" ht="15" x14ac:dyDescent="0.3">
      <c r="B26" s="142">
        <v>99</v>
      </c>
      <c r="C26" s="143">
        <v>98</v>
      </c>
      <c r="D26" s="144" t="s">
        <v>199</v>
      </c>
      <c r="E26" s="145">
        <v>147158.69377811908</v>
      </c>
      <c r="F26" s="145">
        <v>157030.1803995806</v>
      </c>
      <c r="G26" s="145">
        <v>160781.49790385153</v>
      </c>
      <c r="H26" s="146">
        <f t="shared" si="4"/>
        <v>2.3889149810089272E-2</v>
      </c>
      <c r="I26" s="146">
        <f t="shared" si="5"/>
        <v>9.2572200635814728E-2</v>
      </c>
      <c r="J26" s="1"/>
      <c r="K26" s="1"/>
      <c r="L26">
        <v>160781.49790385153</v>
      </c>
      <c r="M26" s="122">
        <v>0</v>
      </c>
      <c r="P26" s="3" t="s">
        <v>113</v>
      </c>
    </row>
    <row r="27" spans="2:16" ht="15" x14ac:dyDescent="0.3">
      <c r="B27" s="142">
        <v>95</v>
      </c>
      <c r="C27" s="143">
        <v>94</v>
      </c>
      <c r="D27" s="144" t="s">
        <v>200</v>
      </c>
      <c r="E27" s="145">
        <v>164110.90526352965</v>
      </c>
      <c r="F27" s="145">
        <v>176108.61165224994</v>
      </c>
      <c r="G27" s="145">
        <v>177231.42845402486</v>
      </c>
      <c r="H27" s="146">
        <f t="shared" si="4"/>
        <v>6.3757063964144933E-3</v>
      </c>
      <c r="I27" s="146">
        <f t="shared" si="5"/>
        <v>7.9949124462059595E-2</v>
      </c>
      <c r="J27" s="1"/>
      <c r="K27" s="1"/>
      <c r="L27">
        <v>177231.42845402486</v>
      </c>
      <c r="M27" s="122">
        <v>0</v>
      </c>
      <c r="P27" s="3" t="s">
        <v>114</v>
      </c>
    </row>
    <row r="28" spans="2:16" ht="15" x14ac:dyDescent="0.3">
      <c r="B28" s="134">
        <v>37</v>
      </c>
      <c r="C28" s="135">
        <v>42</v>
      </c>
      <c r="D28" s="139" t="s">
        <v>201</v>
      </c>
      <c r="E28" s="137">
        <v>279789.97928890376</v>
      </c>
      <c r="F28" s="137">
        <v>285095.58963576122</v>
      </c>
      <c r="G28" s="137">
        <v>286424.61368135968</v>
      </c>
      <c r="H28" s="141">
        <f t="shared" si="4"/>
        <v>4.6616787278135341E-3</v>
      </c>
      <c r="I28" s="141">
        <f t="shared" si="5"/>
        <v>2.371290926615055E-2</v>
      </c>
      <c r="J28" s="1"/>
      <c r="K28" s="1"/>
      <c r="L28">
        <v>298965.17881756817</v>
      </c>
      <c r="M28" s="122">
        <v>-12540.56513620849</v>
      </c>
      <c r="P28" s="3" t="s">
        <v>118</v>
      </c>
    </row>
    <row r="29" spans="2:16" ht="15" x14ac:dyDescent="0.3">
      <c r="B29" s="142">
        <v>41</v>
      </c>
      <c r="C29" s="143">
        <v>44</v>
      </c>
      <c r="D29" s="144" t="s">
        <v>202</v>
      </c>
      <c r="E29" s="145">
        <v>266150.48649486125</v>
      </c>
      <c r="F29" s="145">
        <v>276509.13553415221</v>
      </c>
      <c r="G29" s="145">
        <v>279889.94842955988</v>
      </c>
      <c r="H29" s="146">
        <f t="shared" si="4"/>
        <v>1.2226767440709274E-2</v>
      </c>
      <c r="I29" s="146">
        <f t="shared" si="5"/>
        <v>5.1622907459776268E-2</v>
      </c>
      <c r="J29" s="1"/>
      <c r="K29" s="1"/>
      <c r="L29">
        <v>279889.94842955988</v>
      </c>
      <c r="M29" s="122">
        <v>0</v>
      </c>
      <c r="P29" s="3" t="s">
        <v>115</v>
      </c>
    </row>
    <row r="30" spans="2:16" ht="15" x14ac:dyDescent="0.3">
      <c r="B30" s="142">
        <v>86</v>
      </c>
      <c r="C30" s="143">
        <v>92</v>
      </c>
      <c r="D30" s="144" t="s">
        <v>203</v>
      </c>
      <c r="E30" s="145">
        <v>177906.15784359499</v>
      </c>
      <c r="F30" s="145">
        <v>183872.41665436039</v>
      </c>
      <c r="G30" s="145">
        <v>185737.61512322444</v>
      </c>
      <c r="H30" s="146">
        <f t="shared" si="4"/>
        <v>1.0143981913123046E-2</v>
      </c>
      <c r="I30" s="146">
        <f t="shared" si="5"/>
        <v>4.4020158574356039E-2</v>
      </c>
      <c r="J30" s="1"/>
      <c r="K30" s="1"/>
      <c r="L30">
        <v>185737.61512322444</v>
      </c>
      <c r="M30" s="122">
        <v>0</v>
      </c>
      <c r="P30" s="3" t="s">
        <v>116</v>
      </c>
    </row>
    <row r="31" spans="2:16" ht="15" x14ac:dyDescent="0.3">
      <c r="B31" s="142">
        <v>78</v>
      </c>
      <c r="C31" s="143">
        <v>76</v>
      </c>
      <c r="D31" s="144" t="s">
        <v>204</v>
      </c>
      <c r="E31" s="145">
        <v>194240.86233738833</v>
      </c>
      <c r="F31" s="145">
        <v>205068.31463125008</v>
      </c>
      <c r="G31" s="145">
        <v>209208.42278931034</v>
      </c>
      <c r="H31" s="146">
        <f t="shared" si="4"/>
        <v>2.0188921752757993E-2</v>
      </c>
      <c r="I31" s="146">
        <f t="shared" si="5"/>
        <v>7.7056703063457244E-2</v>
      </c>
      <c r="J31" s="1"/>
      <c r="K31" s="1"/>
      <c r="L31">
        <v>209208.42278931034</v>
      </c>
      <c r="M31" s="122">
        <v>0</v>
      </c>
      <c r="P31" s="3" t="s">
        <v>117</v>
      </c>
    </row>
    <row r="32" spans="2:16" ht="15" x14ac:dyDescent="0.3">
      <c r="B32" s="155" t="s">
        <v>206</v>
      </c>
      <c r="C32" s="155"/>
      <c r="D32" s="155"/>
      <c r="E32" s="155">
        <v>200594.83988044105</v>
      </c>
      <c r="F32" s="155">
        <v>209677.81441565469</v>
      </c>
      <c r="G32" s="155">
        <v>213018.29604855954</v>
      </c>
      <c r="H32" s="156">
        <f t="shared" si="4"/>
        <v>1.5931497770588443E-2</v>
      </c>
      <c r="I32" s="156">
        <f t="shared" si="5"/>
        <v>6.1933079512529465E-2</v>
      </c>
      <c r="J32" s="1"/>
      <c r="K32" s="1"/>
      <c r="L32">
        <v>213018.29604855954</v>
      </c>
      <c r="M32" s="122">
        <v>0</v>
      </c>
      <c r="P32" s="123" t="s">
        <v>9</v>
      </c>
    </row>
    <row r="33" spans="1:16" ht="15" x14ac:dyDescent="0.3">
      <c r="B33" s="142">
        <v>83</v>
      </c>
      <c r="C33" s="143">
        <v>83</v>
      </c>
      <c r="D33" s="144" t="s">
        <v>214</v>
      </c>
      <c r="E33" s="145">
        <v>181844.81134296869</v>
      </c>
      <c r="F33" s="145">
        <v>194201.65364203337</v>
      </c>
      <c r="G33" s="145">
        <v>197558.05227176312</v>
      </c>
      <c r="H33" s="146">
        <f t="shared" si="4"/>
        <v>1.7283058958480924E-2</v>
      </c>
      <c r="I33" s="146">
        <f t="shared" si="5"/>
        <v>8.6410169268775316E-2</v>
      </c>
      <c r="J33" s="1"/>
      <c r="K33" s="1"/>
      <c r="L33">
        <v>197558.05227176312</v>
      </c>
      <c r="M33" s="122">
        <v>0</v>
      </c>
      <c r="P33" s="3" t="s">
        <v>170</v>
      </c>
    </row>
    <row r="34" spans="1:16" ht="15" x14ac:dyDescent="0.3">
      <c r="B34" s="142">
        <v>74</v>
      </c>
      <c r="C34" s="143">
        <v>61</v>
      </c>
      <c r="D34" s="144" t="s">
        <v>207</v>
      </c>
      <c r="E34" s="145">
        <v>197616.10428421668</v>
      </c>
      <c r="F34" s="145">
        <v>221173.62069155194</v>
      </c>
      <c r="G34" s="145">
        <v>231311.69141685299</v>
      </c>
      <c r="H34" s="146">
        <f t="shared" si="4"/>
        <v>4.5837612521791415E-2</v>
      </c>
      <c r="I34" s="146">
        <f t="shared" si="5"/>
        <v>0.17051032988776282</v>
      </c>
      <c r="J34" s="1"/>
      <c r="K34" s="1"/>
      <c r="L34">
        <v>231311.69141685299</v>
      </c>
      <c r="M34" s="122">
        <v>0</v>
      </c>
      <c r="P34" s="3" t="s">
        <v>17</v>
      </c>
    </row>
    <row r="35" spans="1:16" ht="15" x14ac:dyDescent="0.3">
      <c r="B35" s="142">
        <v>90</v>
      </c>
      <c r="C35" s="143">
        <v>87</v>
      </c>
      <c r="D35" s="144" t="s">
        <v>215</v>
      </c>
      <c r="E35" s="145">
        <v>172929.14567573855</v>
      </c>
      <c r="F35" s="145">
        <v>186416.53114518631</v>
      </c>
      <c r="G35" s="145">
        <v>191954.52064648378</v>
      </c>
      <c r="H35" s="146">
        <f t="shared" si="4"/>
        <v>2.9707609444702854E-2</v>
      </c>
      <c r="I35" s="146">
        <f t="shared" si="5"/>
        <v>0.11001832511461052</v>
      </c>
      <c r="J35" s="1"/>
      <c r="K35" s="1"/>
      <c r="L35">
        <v>191954.52064648378</v>
      </c>
      <c r="M35" s="122">
        <v>0</v>
      </c>
      <c r="P35" s="3" t="s">
        <v>171</v>
      </c>
    </row>
    <row r="36" spans="1:16" ht="15" x14ac:dyDescent="0.3">
      <c r="B36" s="142">
        <v>13</v>
      </c>
      <c r="C36" s="143">
        <v>8</v>
      </c>
      <c r="D36" s="144" t="s">
        <v>208</v>
      </c>
      <c r="E36" s="145">
        <v>357989.30674040009</v>
      </c>
      <c r="F36" s="145">
        <v>409005.07963018987</v>
      </c>
      <c r="G36" s="145">
        <v>444450.4513256168</v>
      </c>
      <c r="H36" s="146">
        <f t="shared" si="4"/>
        <v>8.6662424162251339E-2</v>
      </c>
      <c r="I36" s="146">
        <f t="shared" si="5"/>
        <v>0.24151879108477114</v>
      </c>
      <c r="J36" s="1"/>
      <c r="K36" s="1"/>
      <c r="L36">
        <v>444450.4513256168</v>
      </c>
      <c r="M36" s="122">
        <v>0</v>
      </c>
      <c r="P36" s="3" t="s">
        <v>22</v>
      </c>
    </row>
    <row r="37" spans="1:16" ht="15" x14ac:dyDescent="0.3">
      <c r="B37" s="142">
        <v>62</v>
      </c>
      <c r="C37" s="143">
        <v>64</v>
      </c>
      <c r="D37" s="144" t="s">
        <v>209</v>
      </c>
      <c r="E37" s="145">
        <v>212642.82898076461</v>
      </c>
      <c r="F37" s="145">
        <v>223075.6500296552</v>
      </c>
      <c r="G37" s="145">
        <v>227258.61998378337</v>
      </c>
      <c r="H37" s="146">
        <f t="shared" si="4"/>
        <v>1.8751351631485003E-2</v>
      </c>
      <c r="I37" s="146">
        <f t="shared" si="5"/>
        <v>6.8733994337240922E-2</v>
      </c>
      <c r="J37" s="1"/>
      <c r="K37" s="1"/>
      <c r="L37">
        <v>227258.61998378337</v>
      </c>
      <c r="M37" s="122">
        <v>0</v>
      </c>
      <c r="P37" s="3" t="s">
        <v>16</v>
      </c>
    </row>
    <row r="38" spans="1:16" ht="15" x14ac:dyDescent="0.3">
      <c r="B38" s="142">
        <v>46</v>
      </c>
      <c r="C38" s="143">
        <v>49</v>
      </c>
      <c r="D38" s="144" t="s">
        <v>210</v>
      </c>
      <c r="E38" s="145">
        <v>258841.94663997259</v>
      </c>
      <c r="F38" s="145">
        <v>267484.73094846267</v>
      </c>
      <c r="G38" s="145">
        <v>269354.67352750181</v>
      </c>
      <c r="H38" s="146">
        <f t="shared" si="4"/>
        <v>6.9908385888368674E-3</v>
      </c>
      <c r="I38" s="146">
        <f t="shared" si="5"/>
        <v>4.061446386103551E-2</v>
      </c>
      <c r="J38" s="1"/>
      <c r="K38" s="1"/>
      <c r="L38">
        <v>269354.67352750181</v>
      </c>
      <c r="M38" s="122">
        <v>0</v>
      </c>
      <c r="P38" s="3" t="s">
        <v>18</v>
      </c>
    </row>
    <row r="39" spans="1:16" ht="15" x14ac:dyDescent="0.3">
      <c r="A39" s="111"/>
      <c r="B39" s="134">
        <v>65</v>
      </c>
      <c r="C39" s="135">
        <v>70</v>
      </c>
      <c r="D39" s="139" t="s">
        <v>211</v>
      </c>
      <c r="E39" s="137">
        <v>210138.33892198955</v>
      </c>
      <c r="F39" s="137">
        <v>217239.84686683191</v>
      </c>
      <c r="G39" s="137">
        <v>215990.44502063081</v>
      </c>
      <c r="H39" s="141">
        <f t="shared" si="4"/>
        <v>-5.7512554175522812E-3</v>
      </c>
      <c r="I39" s="141">
        <f t="shared" si="5"/>
        <v>2.7848826295394646E-2</v>
      </c>
      <c r="J39" s="1"/>
      <c r="K39" s="1"/>
      <c r="L39">
        <v>217239.84686683191</v>
      </c>
      <c r="M39" s="122">
        <v>-1249.4018462011009</v>
      </c>
      <c r="P39" s="3" t="s">
        <v>19</v>
      </c>
    </row>
    <row r="40" spans="1:16" ht="15" x14ac:dyDescent="0.3">
      <c r="A40" s="111"/>
      <c r="B40" s="142">
        <v>45</v>
      </c>
      <c r="C40" s="143">
        <v>41</v>
      </c>
      <c r="D40" s="144" t="s">
        <v>212</v>
      </c>
      <c r="E40" s="145">
        <v>259208.07806117227</v>
      </c>
      <c r="F40" s="145">
        <v>278027.59073135309</v>
      </c>
      <c r="G40" s="145">
        <v>286948.61823590723</v>
      </c>
      <c r="H40" s="146">
        <f t="shared" si="4"/>
        <v>3.2086842464401855E-2</v>
      </c>
      <c r="I40" s="146">
        <f t="shared" si="5"/>
        <v>0.1070203536179466</v>
      </c>
      <c r="J40" s="1"/>
      <c r="K40" s="1"/>
      <c r="L40">
        <v>286948.61823590723</v>
      </c>
      <c r="M40" s="122">
        <v>0</v>
      </c>
      <c r="P40" s="3" t="s">
        <v>20</v>
      </c>
    </row>
    <row r="41" spans="1:16" ht="15" x14ac:dyDescent="0.3">
      <c r="B41" s="142">
        <v>63</v>
      </c>
      <c r="C41" s="143">
        <v>63</v>
      </c>
      <c r="D41" s="144" t="s">
        <v>213</v>
      </c>
      <c r="E41" s="145">
        <v>211938.77698469543</v>
      </c>
      <c r="F41" s="145">
        <v>222700.73201868765</v>
      </c>
      <c r="G41" s="145">
        <v>227435.66535196351</v>
      </c>
      <c r="H41" s="146">
        <f t="shared" si="4"/>
        <v>2.1261417914327119E-2</v>
      </c>
      <c r="I41" s="146">
        <f t="shared" si="5"/>
        <v>7.3119646096604374E-2</v>
      </c>
      <c r="J41" s="1"/>
      <c r="K41" s="1"/>
      <c r="L41">
        <v>227435.66535196351</v>
      </c>
      <c r="M41" s="122">
        <v>0</v>
      </c>
      <c r="P41" s="3" t="s">
        <v>21</v>
      </c>
    </row>
    <row r="42" spans="1:16" ht="15" x14ac:dyDescent="0.3">
      <c r="B42" s="155" t="s">
        <v>216</v>
      </c>
      <c r="C42" s="155"/>
      <c r="D42" s="155"/>
      <c r="E42" s="155">
        <v>224703.30989026625</v>
      </c>
      <c r="F42" s="155">
        <v>236907.77245836516</v>
      </c>
      <c r="G42" s="155">
        <v>241246.66998701857</v>
      </c>
      <c r="H42" s="156">
        <f t="shared" si="4"/>
        <v>1.8314711601181921E-2</v>
      </c>
      <c r="I42" s="156">
        <f t="shared" si="5"/>
        <v>7.3623126000374794E-2</v>
      </c>
      <c r="J42" s="1"/>
      <c r="K42" s="1"/>
      <c r="L42">
        <v>241246.66998701857</v>
      </c>
      <c r="M42" s="122">
        <v>0</v>
      </c>
      <c r="P42" s="123" t="s">
        <v>2</v>
      </c>
    </row>
    <row r="43" spans="1:16" ht="15" x14ac:dyDescent="0.3">
      <c r="B43" s="142">
        <v>38</v>
      </c>
      <c r="C43" s="143">
        <v>33</v>
      </c>
      <c r="D43" s="144" t="s">
        <v>217</v>
      </c>
      <c r="E43" s="145">
        <v>272856.56646304851</v>
      </c>
      <c r="F43" s="145">
        <v>306130.65742207406</v>
      </c>
      <c r="G43" s="145">
        <v>312706.48167500971</v>
      </c>
      <c r="H43" s="146">
        <f t="shared" si="4"/>
        <v>2.148044991086695E-2</v>
      </c>
      <c r="I43" s="146">
        <f t="shared" si="5"/>
        <v>0.1460471181929861</v>
      </c>
      <c r="J43" s="1"/>
      <c r="K43" s="1"/>
      <c r="L43">
        <v>312706.48167500971</v>
      </c>
      <c r="M43" s="122">
        <v>0</v>
      </c>
      <c r="P43" s="3" t="s">
        <v>103</v>
      </c>
    </row>
    <row r="44" spans="1:16" ht="15" x14ac:dyDescent="0.3">
      <c r="A44" s="111"/>
      <c r="B44" s="142">
        <v>44</v>
      </c>
      <c r="C44" s="143">
        <v>48</v>
      </c>
      <c r="D44" s="144" t="s">
        <v>218</v>
      </c>
      <c r="E44" s="145">
        <v>260015.45870060983</v>
      </c>
      <c r="F44" s="145">
        <v>264481.66961447312</v>
      </c>
      <c r="G44" s="145">
        <v>271620.43417417444</v>
      </c>
      <c r="H44" s="146">
        <f t="shared" si="4"/>
        <v>2.6991528638288242E-2</v>
      </c>
      <c r="I44" s="146">
        <f t="shared" si="5"/>
        <v>4.4631867395726443E-2</v>
      </c>
      <c r="J44" s="1"/>
      <c r="K44" s="1"/>
      <c r="L44">
        <v>271620.43417417444</v>
      </c>
      <c r="M44" s="122">
        <v>0</v>
      </c>
      <c r="P44" s="3" t="s">
        <v>104</v>
      </c>
    </row>
    <row r="45" spans="1:16" ht="15" x14ac:dyDescent="0.3">
      <c r="A45" s="111"/>
      <c r="B45" s="134">
        <v>106</v>
      </c>
      <c r="C45" s="135">
        <v>106</v>
      </c>
      <c r="D45" s="139" t="s">
        <v>223</v>
      </c>
      <c r="E45" s="137">
        <v>135023.38280712705</v>
      </c>
      <c r="F45" s="137">
        <v>133474.61546674118</v>
      </c>
      <c r="G45" s="137">
        <v>135196.6664508362</v>
      </c>
      <c r="H45" s="141">
        <f t="shared" si="4"/>
        <v>1.2901711520750814E-2</v>
      </c>
      <c r="I45" s="141">
        <f t="shared" si="5"/>
        <v>1.2833602603237182E-3</v>
      </c>
      <c r="J45" s="1"/>
      <c r="K45" s="1"/>
      <c r="L45">
        <v>139306.64710207749</v>
      </c>
      <c r="M45" s="122">
        <v>-4109.9806512412906</v>
      </c>
      <c r="P45" s="3" t="s">
        <v>106</v>
      </c>
    </row>
    <row r="46" spans="1:16" ht="15" x14ac:dyDescent="0.3">
      <c r="A46" s="111"/>
      <c r="B46" s="142">
        <v>76</v>
      </c>
      <c r="C46" s="143">
        <v>68</v>
      </c>
      <c r="D46" s="144" t="s">
        <v>224</v>
      </c>
      <c r="E46" s="145">
        <v>196049.71001305516</v>
      </c>
      <c r="F46" s="145">
        <v>212514.08218074907</v>
      </c>
      <c r="G46" s="145">
        <v>219605.4130775079</v>
      </c>
      <c r="H46" s="146">
        <f t="shared" si="4"/>
        <v>3.3368757608860156E-2</v>
      </c>
      <c r="I46" s="146">
        <f t="shared" si="5"/>
        <v>0.12015168531942311</v>
      </c>
      <c r="J46" s="1"/>
      <c r="K46" s="1"/>
      <c r="L46">
        <v>219605.4130775079</v>
      </c>
      <c r="M46" s="122">
        <v>0</v>
      </c>
      <c r="P46" s="3" t="s">
        <v>160</v>
      </c>
    </row>
    <row r="47" spans="1:16" ht="15" x14ac:dyDescent="0.3">
      <c r="A47" s="111"/>
      <c r="B47" s="142">
        <v>58</v>
      </c>
      <c r="C47" s="143">
        <v>58</v>
      </c>
      <c r="D47" s="144" t="s">
        <v>219</v>
      </c>
      <c r="E47" s="145">
        <v>223239.92471197536</v>
      </c>
      <c r="F47" s="145">
        <v>237896.00248342627</v>
      </c>
      <c r="G47" s="145">
        <v>239070.81978591104</v>
      </c>
      <c r="H47" s="146">
        <f t="shared" si="4"/>
        <v>4.9383650427947678E-3</v>
      </c>
      <c r="I47" s="146">
        <f t="shared" si="5"/>
        <v>7.0914264526655613E-2</v>
      </c>
      <c r="J47" s="1"/>
      <c r="K47" s="1"/>
      <c r="L47">
        <v>239070.81978591104</v>
      </c>
      <c r="M47" s="122">
        <v>0</v>
      </c>
      <c r="P47" s="3" t="s">
        <v>105</v>
      </c>
    </row>
    <row r="48" spans="1:16" ht="15" x14ac:dyDescent="0.3">
      <c r="A48" s="111"/>
      <c r="B48" s="142">
        <v>34</v>
      </c>
      <c r="C48" s="143">
        <v>36</v>
      </c>
      <c r="D48" s="144" t="s">
        <v>220</v>
      </c>
      <c r="E48" s="145">
        <v>294337.77934088773</v>
      </c>
      <c r="F48" s="145">
        <v>305330.59951274667</v>
      </c>
      <c r="G48" s="145">
        <v>310508.48924211413</v>
      </c>
      <c r="H48" s="146">
        <f t="shared" si="4"/>
        <v>1.6958305972707866E-2</v>
      </c>
      <c r="I48" s="146">
        <f t="shared" si="5"/>
        <v>5.4939294362543523E-2</v>
      </c>
      <c r="J48" s="1"/>
      <c r="K48" s="1"/>
      <c r="L48">
        <v>310508.48924211413</v>
      </c>
      <c r="M48" s="122">
        <v>0</v>
      </c>
      <c r="P48" s="3" t="s">
        <v>107</v>
      </c>
    </row>
    <row r="49" spans="1:16" ht="15" x14ac:dyDescent="0.3">
      <c r="A49" s="111"/>
      <c r="B49" s="142">
        <v>64</v>
      </c>
      <c r="C49" s="143">
        <v>65</v>
      </c>
      <c r="D49" s="144" t="s">
        <v>221</v>
      </c>
      <c r="E49" s="145">
        <v>211636.67616879978</v>
      </c>
      <c r="F49" s="145">
        <v>222180.42624355797</v>
      </c>
      <c r="G49" s="145">
        <v>225350.41134009944</v>
      </c>
      <c r="H49" s="146">
        <f t="shared" si="4"/>
        <v>1.4267616414897377E-2</v>
      </c>
      <c r="I49" s="146">
        <f t="shared" ref="I49:I69" si="6">+G49/E49*1-1</f>
        <v>6.479848114965514E-2</v>
      </c>
      <c r="J49" s="1"/>
      <c r="K49" s="1"/>
      <c r="L49">
        <v>225350.41134009944</v>
      </c>
      <c r="M49" s="122">
        <v>0</v>
      </c>
      <c r="P49" s="3" t="s">
        <v>108</v>
      </c>
    </row>
    <row r="50" spans="1:16" ht="15" x14ac:dyDescent="0.3">
      <c r="B50" s="142">
        <v>40</v>
      </c>
      <c r="C50" s="143">
        <v>39</v>
      </c>
      <c r="D50" s="144" t="s">
        <v>222</v>
      </c>
      <c r="E50" s="145">
        <v>268290.69990109827</v>
      </c>
      <c r="F50" s="145">
        <v>291843.78556863224</v>
      </c>
      <c r="G50" s="145">
        <v>295866.6826219919</v>
      </c>
      <c r="H50" s="146">
        <f t="shared" si="4"/>
        <v>1.3784419104629464E-2</v>
      </c>
      <c r="I50" s="146">
        <f t="shared" si="6"/>
        <v>0.10278396802818413</v>
      </c>
      <c r="J50" s="1"/>
      <c r="K50" s="1"/>
      <c r="L50">
        <v>295866.6826219919</v>
      </c>
      <c r="M50" s="122">
        <v>0</v>
      </c>
      <c r="P50" s="3" t="s">
        <v>109</v>
      </c>
    </row>
    <row r="51" spans="1:16" ht="15" x14ac:dyDescent="0.3">
      <c r="A51" s="111"/>
      <c r="B51" s="152" t="s">
        <v>225</v>
      </c>
      <c r="C51" s="153"/>
      <c r="D51" s="154"/>
      <c r="E51" s="155">
        <v>231807.03534333975</v>
      </c>
      <c r="F51" s="155">
        <v>244717.71335386854</v>
      </c>
      <c r="G51" s="155">
        <v>248345.59621665074</v>
      </c>
      <c r="H51" s="156">
        <f t="shared" si="4"/>
        <v>1.482476610729111E-2</v>
      </c>
      <c r="I51" s="156">
        <f t="shared" si="6"/>
        <v>7.1346242139782357E-2</v>
      </c>
      <c r="J51" s="1"/>
      <c r="K51" s="1"/>
      <c r="L51">
        <v>248345.59621665074</v>
      </c>
      <c r="M51" s="122">
        <v>0</v>
      </c>
      <c r="P51" s="123" t="s">
        <v>8</v>
      </c>
    </row>
    <row r="52" spans="1:16" ht="15" x14ac:dyDescent="0.3">
      <c r="A52" s="111"/>
      <c r="B52" s="139">
        <v>24</v>
      </c>
      <c r="C52" s="135">
        <v>34</v>
      </c>
      <c r="D52" s="139" t="s">
        <v>226</v>
      </c>
      <c r="E52" s="137">
        <v>312564.63814932614</v>
      </c>
      <c r="F52" s="137">
        <v>312036.62600047648</v>
      </c>
      <c r="G52" s="140">
        <v>312478.34640368837</v>
      </c>
      <c r="H52" s="141">
        <f t="shared" si="4"/>
        <v>1.4156043438671162E-3</v>
      </c>
      <c r="I52" s="141">
        <f t="shared" si="6"/>
        <v>-2.7607648180771882E-4</v>
      </c>
      <c r="J52" s="1"/>
      <c r="K52" s="1"/>
      <c r="L52">
        <v>317586.85522660654</v>
      </c>
      <c r="M52" s="122">
        <v>-5108.5088229181711</v>
      </c>
      <c r="P52" s="124" t="s">
        <v>172</v>
      </c>
    </row>
    <row r="53" spans="1:16" ht="15" x14ac:dyDescent="0.3">
      <c r="A53" s="111"/>
      <c r="B53" s="147">
        <v>17</v>
      </c>
      <c r="C53" s="147">
        <v>21</v>
      </c>
      <c r="D53" s="139" t="s">
        <v>227</v>
      </c>
      <c r="E53" s="137">
        <v>338893.03517272015</v>
      </c>
      <c r="F53" s="137">
        <v>346523.84340613952</v>
      </c>
      <c r="G53" s="140">
        <v>347839.18999610149</v>
      </c>
      <c r="H53" s="141">
        <f t="shared" ref="H53" si="7">+G53/F53*1-1</f>
        <v>3.7958328553464593E-3</v>
      </c>
      <c r="I53" s="141">
        <f t="shared" si="6"/>
        <v>2.6398166662887634E-2</v>
      </c>
      <c r="J53" s="1"/>
      <c r="K53" s="1"/>
      <c r="L53">
        <v>351116.30248993397</v>
      </c>
      <c r="M53" s="122">
        <v>-3277.1124938324792</v>
      </c>
      <c r="P53" s="124" t="s">
        <v>173</v>
      </c>
    </row>
    <row r="54" spans="1:16" ht="15" x14ac:dyDescent="0.3">
      <c r="B54" s="148">
        <v>49</v>
      </c>
      <c r="C54" s="134">
        <v>54</v>
      </c>
      <c r="D54" s="139" t="s">
        <v>228</v>
      </c>
      <c r="E54" s="137">
        <v>250504.25756075795</v>
      </c>
      <c r="F54" s="137">
        <v>246104.95333855366</v>
      </c>
      <c r="G54" s="140">
        <v>246792.46180110416</v>
      </c>
      <c r="H54" s="141">
        <f t="shared" ref="H54:H88" si="8">+G54/F54*1-1</f>
        <v>2.7935580053308762E-3</v>
      </c>
      <c r="I54" s="141">
        <f t="shared" si="6"/>
        <v>-1.4817296104252975E-2</v>
      </c>
      <c r="J54" s="1"/>
      <c r="K54" s="1"/>
      <c r="L54">
        <v>254916.95303585485</v>
      </c>
      <c r="M54" s="122">
        <v>-8124.4912347506906</v>
      </c>
      <c r="P54" s="3" t="s">
        <v>51</v>
      </c>
    </row>
    <row r="55" spans="1:16" ht="15" x14ac:dyDescent="0.3">
      <c r="A55" s="111"/>
      <c r="B55" s="134">
        <v>59</v>
      </c>
      <c r="C55" s="135">
        <v>67</v>
      </c>
      <c r="D55" s="139" t="s">
        <v>235</v>
      </c>
      <c r="E55" s="137">
        <v>218133.85706603099</v>
      </c>
      <c r="F55" s="137">
        <v>215295.98126537865</v>
      </c>
      <c r="G55" s="137">
        <v>220096.73953111994</v>
      </c>
      <c r="H55" s="141">
        <f t="shared" si="8"/>
        <v>2.2298410948153213E-2</v>
      </c>
      <c r="I55" s="141">
        <f t="shared" si="6"/>
        <v>8.9985227029418802E-3</v>
      </c>
      <c r="J55" s="1"/>
      <c r="K55" s="1"/>
      <c r="L55">
        <v>231560.62033413164</v>
      </c>
      <c r="M55" s="122">
        <v>-11463.880803011707</v>
      </c>
      <c r="P55" s="3" t="s">
        <v>174</v>
      </c>
    </row>
    <row r="56" spans="1:16" ht="15" x14ac:dyDescent="0.3">
      <c r="A56" s="111"/>
      <c r="B56" s="134">
        <v>26</v>
      </c>
      <c r="C56" s="135">
        <v>27</v>
      </c>
      <c r="D56" s="139" t="s">
        <v>236</v>
      </c>
      <c r="E56" s="137">
        <v>312070.21326829126</v>
      </c>
      <c r="F56" s="137">
        <v>330792.49541080656</v>
      </c>
      <c r="G56" s="137">
        <v>328645.77836127247</v>
      </c>
      <c r="H56" s="141">
        <f t="shared" si="8"/>
        <v>-6.4896183538508678E-3</v>
      </c>
      <c r="I56" s="141">
        <f t="shared" si="6"/>
        <v>5.3114858093588513E-2</v>
      </c>
      <c r="J56" s="1"/>
      <c r="K56" s="1"/>
      <c r="L56">
        <v>333127.7246712505</v>
      </c>
      <c r="M56" s="122">
        <v>-4481.946309978026</v>
      </c>
      <c r="P56" s="3" t="s">
        <v>59</v>
      </c>
    </row>
    <row r="57" spans="1:16" ht="15" x14ac:dyDescent="0.3">
      <c r="A57" s="111"/>
      <c r="B57" s="134">
        <v>33</v>
      </c>
      <c r="C57" s="135">
        <v>35</v>
      </c>
      <c r="D57" s="139" t="s">
        <v>229</v>
      </c>
      <c r="E57" s="137">
        <v>294363.97242844815</v>
      </c>
      <c r="F57" s="137">
        <v>312744.80987633526</v>
      </c>
      <c r="G57" s="137">
        <v>311765.55194350594</v>
      </c>
      <c r="H57" s="141">
        <f t="shared" si="8"/>
        <v>-3.1311724508442662E-3</v>
      </c>
      <c r="I57" s="141">
        <f t="shared" si="6"/>
        <v>5.9115860448199609E-2</v>
      </c>
      <c r="J57" s="1"/>
      <c r="K57" s="1"/>
      <c r="L57">
        <v>312744.80987633526</v>
      </c>
      <c r="M57" s="122">
        <v>-979.25793282932136</v>
      </c>
      <c r="P57" s="3" t="s">
        <v>61</v>
      </c>
    </row>
    <row r="58" spans="1:16" ht="15" x14ac:dyDescent="0.3">
      <c r="B58" s="134">
        <v>15</v>
      </c>
      <c r="C58" s="135">
        <v>20</v>
      </c>
      <c r="D58" s="139" t="s">
        <v>230</v>
      </c>
      <c r="E58" s="137">
        <v>342641.56331388978</v>
      </c>
      <c r="F58" s="137">
        <v>353381.65943040297</v>
      </c>
      <c r="G58" s="137">
        <v>351827.92571055837</v>
      </c>
      <c r="H58" s="141">
        <f t="shared" si="8"/>
        <v>-4.3967582311684739E-3</v>
      </c>
      <c r="I58" s="141">
        <f t="shared" si="6"/>
        <v>2.6810414673053229E-2</v>
      </c>
      <c r="J58" s="1"/>
      <c r="K58" s="1"/>
      <c r="L58">
        <v>353381.65943040297</v>
      </c>
      <c r="M58" s="122">
        <v>-1553.7337198446039</v>
      </c>
      <c r="P58" s="3" t="s">
        <v>10</v>
      </c>
    </row>
    <row r="59" spans="1:16" ht="15" x14ac:dyDescent="0.3">
      <c r="A59" s="111"/>
      <c r="B59" s="142">
        <v>14</v>
      </c>
      <c r="C59" s="143">
        <v>15</v>
      </c>
      <c r="D59" s="144" t="s">
        <v>231</v>
      </c>
      <c r="E59" s="145">
        <v>353249.66165098455</v>
      </c>
      <c r="F59" s="145">
        <v>371646.60829061363</v>
      </c>
      <c r="G59" s="145">
        <v>374989.76667570509</v>
      </c>
      <c r="H59" s="146">
        <f t="shared" si="8"/>
        <v>8.9955304596167629E-3</v>
      </c>
      <c r="I59" s="146">
        <f t="shared" si="6"/>
        <v>6.1543172959072967E-2</v>
      </c>
      <c r="J59" s="1"/>
      <c r="K59" s="1"/>
      <c r="L59">
        <v>374989.76667570509</v>
      </c>
      <c r="M59" s="122">
        <v>0</v>
      </c>
      <c r="P59" s="3" t="s">
        <v>46</v>
      </c>
    </row>
    <row r="60" spans="1:16" ht="15" x14ac:dyDescent="0.3">
      <c r="A60" s="111"/>
      <c r="B60" s="142">
        <v>4</v>
      </c>
      <c r="C60" s="143">
        <v>5</v>
      </c>
      <c r="D60" s="144" t="s">
        <v>232</v>
      </c>
      <c r="E60" s="145">
        <v>456883.30255955207</v>
      </c>
      <c r="F60" s="145">
        <v>485183.28177471366</v>
      </c>
      <c r="G60" s="145">
        <v>487494.69100432139</v>
      </c>
      <c r="H60" s="146">
        <f t="shared" si="8"/>
        <v>4.7639919107538287E-3</v>
      </c>
      <c r="I60" s="146">
        <f t="shared" si="6"/>
        <v>6.7000453449005848E-2</v>
      </c>
      <c r="J60" s="1"/>
      <c r="K60" s="1"/>
      <c r="L60">
        <v>487494.69100432139</v>
      </c>
      <c r="M60" s="122">
        <v>0</v>
      </c>
      <c r="P60" s="3" t="s">
        <v>48</v>
      </c>
    </row>
    <row r="61" spans="1:16" ht="15" x14ac:dyDescent="0.3">
      <c r="B61" s="134">
        <v>48</v>
      </c>
      <c r="C61" s="135">
        <v>46</v>
      </c>
      <c r="D61" s="139" t="s">
        <v>233</v>
      </c>
      <c r="E61" s="137">
        <v>253895.25805476657</v>
      </c>
      <c r="F61" s="137">
        <v>272673.30961211195</v>
      </c>
      <c r="G61" s="137">
        <v>272552.66478509543</v>
      </c>
      <c r="H61" s="141">
        <f t="shared" si="8"/>
        <v>-4.4245191136649265E-4</v>
      </c>
      <c r="I61" s="141">
        <f t="shared" si="6"/>
        <v>7.348466006523191E-2</v>
      </c>
      <c r="J61" s="1"/>
      <c r="K61" s="1"/>
      <c r="L61">
        <v>272673.30961211195</v>
      </c>
      <c r="M61" s="122">
        <v>-120.64482701651286</v>
      </c>
      <c r="P61" s="3" t="s">
        <v>12</v>
      </c>
    </row>
    <row r="62" spans="1:16" ht="15" x14ac:dyDescent="0.3">
      <c r="B62" s="142">
        <v>36</v>
      </c>
      <c r="C62" s="143">
        <v>40</v>
      </c>
      <c r="D62" s="144" t="s">
        <v>234</v>
      </c>
      <c r="E62" s="145">
        <v>279983.04120927554</v>
      </c>
      <c r="F62" s="145">
        <v>290295.08103676367</v>
      </c>
      <c r="G62" s="145">
        <v>295840.71944647218</v>
      </c>
      <c r="H62" s="146">
        <f t="shared" si="8"/>
        <v>1.9103452906962026E-2</v>
      </c>
      <c r="I62" s="146">
        <f t="shared" si="6"/>
        <v>5.6637995532535568E-2</v>
      </c>
      <c r="J62" s="1"/>
      <c r="K62" s="1"/>
      <c r="L62">
        <v>295840.71944647218</v>
      </c>
      <c r="M62" s="122">
        <v>0</v>
      </c>
      <c r="P62" s="3" t="s">
        <v>13</v>
      </c>
    </row>
    <row r="63" spans="1:16" ht="15" x14ac:dyDescent="0.3">
      <c r="A63" s="111"/>
      <c r="B63" s="152" t="s">
        <v>237</v>
      </c>
      <c r="C63" s="153"/>
      <c r="D63" s="154"/>
      <c r="E63" s="155">
        <v>332745.3779330891</v>
      </c>
      <c r="F63" s="155">
        <v>349246.68192648335</v>
      </c>
      <c r="G63" s="155">
        <v>351178.78674514516</v>
      </c>
      <c r="H63" s="156">
        <f t="shared" si="8"/>
        <v>5.5322066569225559E-3</v>
      </c>
      <c r="I63" s="156">
        <f t="shared" si="6"/>
        <v>5.5397940991873895E-2</v>
      </c>
      <c r="J63" s="1"/>
      <c r="K63" s="1"/>
      <c r="L63">
        <v>351178.78674514516</v>
      </c>
      <c r="M63" s="122">
        <v>0</v>
      </c>
      <c r="P63" s="123" t="s">
        <v>157</v>
      </c>
    </row>
    <row r="64" spans="1:16" ht="15" x14ac:dyDescent="0.3">
      <c r="A64" s="111"/>
      <c r="B64" s="152" t="s">
        <v>238</v>
      </c>
      <c r="C64" s="153"/>
      <c r="D64" s="154"/>
      <c r="E64" s="155">
        <v>617687.83465460071</v>
      </c>
      <c r="F64" s="155">
        <v>631597.14413276396</v>
      </c>
      <c r="G64" s="155">
        <v>638110.27643661445</v>
      </c>
      <c r="H64" s="156">
        <f t="shared" si="8"/>
        <v>1.0312162371781453E-2</v>
      </c>
      <c r="I64" s="156">
        <f t="shared" si="6"/>
        <v>3.3062723007056816E-2</v>
      </c>
      <c r="J64" s="1"/>
      <c r="K64" s="1"/>
      <c r="L64">
        <v>638110.27643661445</v>
      </c>
      <c r="M64" s="122">
        <v>0</v>
      </c>
      <c r="P64" s="123" t="s">
        <v>23</v>
      </c>
    </row>
    <row r="65" spans="1:16" ht="15" x14ac:dyDescent="0.3">
      <c r="A65" s="111"/>
      <c r="B65" s="134">
        <v>10</v>
      </c>
      <c r="C65" s="135">
        <v>12</v>
      </c>
      <c r="D65" s="139" t="s">
        <v>239</v>
      </c>
      <c r="E65" s="137">
        <v>390948.1269391161</v>
      </c>
      <c r="F65" s="137">
        <v>378850.8145289137</v>
      </c>
      <c r="G65" s="137">
        <v>389473.33388388698</v>
      </c>
      <c r="H65" s="141">
        <f t="shared" si="8"/>
        <v>2.8038792441774207E-2</v>
      </c>
      <c r="I65" s="141">
        <f t="shared" si="6"/>
        <v>-3.7723497149758645E-3</v>
      </c>
      <c r="J65" s="1"/>
      <c r="K65" s="1"/>
      <c r="L65">
        <v>420411.88869845454</v>
      </c>
      <c r="M65" s="122">
        <v>-30938.554814567557</v>
      </c>
      <c r="P65" s="3" t="s">
        <v>42</v>
      </c>
    </row>
    <row r="66" spans="1:16" ht="15" x14ac:dyDescent="0.3">
      <c r="A66" s="111"/>
      <c r="B66" s="142">
        <v>6</v>
      </c>
      <c r="C66" s="143">
        <v>9</v>
      </c>
      <c r="D66" s="144" t="s">
        <v>255</v>
      </c>
      <c r="E66" s="145">
        <v>417134.38575078378</v>
      </c>
      <c r="F66" s="145">
        <v>424441.47680160357</v>
      </c>
      <c r="G66" s="145">
        <v>437783.11269473046</v>
      </c>
      <c r="H66" s="146">
        <f t="shared" si="8"/>
        <v>3.1433393347095384E-2</v>
      </c>
      <c r="I66" s="146">
        <f t="shared" si="6"/>
        <v>4.9501378091335813E-2</v>
      </c>
      <c r="J66" s="1"/>
      <c r="K66" s="1"/>
      <c r="L66">
        <v>437783.11269473046</v>
      </c>
      <c r="M66" s="122">
        <v>0</v>
      </c>
      <c r="P66" s="3" t="s">
        <v>43</v>
      </c>
    </row>
    <row r="67" spans="1:16" ht="15" x14ac:dyDescent="0.3">
      <c r="A67" s="111"/>
      <c r="B67" s="142">
        <v>50</v>
      </c>
      <c r="C67" s="143">
        <v>38</v>
      </c>
      <c r="D67" s="144" t="s">
        <v>256</v>
      </c>
      <c r="E67" s="145">
        <v>246167.68909512614</v>
      </c>
      <c r="F67" s="145">
        <v>297192.45173338003</v>
      </c>
      <c r="G67" s="145">
        <v>303692.25365878281</v>
      </c>
      <c r="H67" s="146">
        <f t="shared" si="8"/>
        <v>2.1870683079239006E-2</v>
      </c>
      <c r="I67" s="146">
        <f t="shared" si="6"/>
        <v>0.23368040206701357</v>
      </c>
      <c r="J67" s="1"/>
      <c r="K67" s="1"/>
      <c r="L67">
        <v>303692.25365878281</v>
      </c>
      <c r="M67" s="122">
        <v>0</v>
      </c>
      <c r="P67" s="3" t="s">
        <v>49</v>
      </c>
    </row>
    <row r="68" spans="1:16" ht="15" x14ac:dyDescent="0.3">
      <c r="A68" s="111"/>
      <c r="B68" s="148">
        <v>42</v>
      </c>
      <c r="C68" s="134">
        <v>50</v>
      </c>
      <c r="D68" s="139" t="s">
        <v>240</v>
      </c>
      <c r="E68" s="137">
        <v>266099.29243097914</v>
      </c>
      <c r="F68" s="137">
        <v>268929.18821829383</v>
      </c>
      <c r="G68" s="140">
        <v>269219.34758670395</v>
      </c>
      <c r="H68" s="141">
        <f t="shared" si="8"/>
        <v>1.0789433840650009E-3</v>
      </c>
      <c r="I68" s="141">
        <f t="shared" si="6"/>
        <v>1.1725153897333529E-2</v>
      </c>
      <c r="J68" s="1"/>
      <c r="K68" s="1"/>
      <c r="L68">
        <v>277070.74357209657</v>
      </c>
      <c r="M68" s="122">
        <v>-7851.3959853926208</v>
      </c>
      <c r="P68" s="3" t="s">
        <v>52</v>
      </c>
    </row>
    <row r="69" spans="1:16" ht="15" x14ac:dyDescent="0.3">
      <c r="A69" s="111"/>
      <c r="B69" s="148">
        <v>25</v>
      </c>
      <c r="C69" s="135">
        <v>32</v>
      </c>
      <c r="D69" s="139" t="s">
        <v>241</v>
      </c>
      <c r="E69" s="137">
        <v>312438.41352725355</v>
      </c>
      <c r="F69" s="137">
        <v>312654.68490452075</v>
      </c>
      <c r="G69" s="137">
        <v>313777.22383833991</v>
      </c>
      <c r="H69" s="141">
        <f t="shared" si="8"/>
        <v>3.5903473960801069E-3</v>
      </c>
      <c r="I69" s="141">
        <f t="shared" si="6"/>
        <v>4.285037476576381E-3</v>
      </c>
      <c r="J69" s="1"/>
      <c r="K69" s="1"/>
      <c r="L69">
        <v>318937.02393258124</v>
      </c>
      <c r="M69" s="122">
        <v>-5159.8000942413346</v>
      </c>
      <c r="P69" s="3" t="s">
        <v>53</v>
      </c>
    </row>
    <row r="70" spans="1:16" ht="15" x14ac:dyDescent="0.3">
      <c r="A70" s="111"/>
      <c r="B70" s="134">
        <v>54</v>
      </c>
      <c r="C70" s="135">
        <v>53</v>
      </c>
      <c r="D70" s="139" t="s">
        <v>242</v>
      </c>
      <c r="E70" s="137">
        <v>235604.91168881231</v>
      </c>
      <c r="F70" s="137">
        <v>250622.54119414557</v>
      </c>
      <c r="G70" s="137">
        <v>249406.34517431981</v>
      </c>
      <c r="H70" s="141">
        <f t="shared" si="8"/>
        <v>-4.8527000565509182E-3</v>
      </c>
      <c r="I70" s="141">
        <f t="shared" ref="I70:I88" si="9">+G70/E70*1-1</f>
        <v>5.8578717169260441E-2</v>
      </c>
      <c r="J70" s="1"/>
      <c r="K70" s="1"/>
      <c r="L70">
        <v>250622.54119414557</v>
      </c>
      <c r="M70" s="122">
        <v>-1216.1960198257584</v>
      </c>
      <c r="P70" s="3" t="s">
        <v>55</v>
      </c>
    </row>
    <row r="71" spans="1:16" ht="15" x14ac:dyDescent="0.3">
      <c r="A71" s="111"/>
      <c r="B71" s="148">
        <v>18</v>
      </c>
      <c r="C71" s="135">
        <v>29</v>
      </c>
      <c r="D71" s="139" t="s">
        <v>243</v>
      </c>
      <c r="E71" s="137">
        <v>329713.11940645985</v>
      </c>
      <c r="F71" s="137">
        <v>319409.75997535425</v>
      </c>
      <c r="G71" s="137">
        <v>318120.09910928458</v>
      </c>
      <c r="H71" s="141">
        <f t="shared" si="8"/>
        <v>-4.0376376293860261E-3</v>
      </c>
      <c r="I71" s="141">
        <f t="shared" si="9"/>
        <v>-3.5160931169632259E-2</v>
      </c>
      <c r="J71" s="1"/>
      <c r="K71" s="1"/>
      <c r="L71">
        <v>357538.30495149916</v>
      </c>
      <c r="M71" s="122">
        <v>-39418.205842214578</v>
      </c>
      <c r="P71" s="3" t="s">
        <v>56</v>
      </c>
    </row>
    <row r="72" spans="1:16" ht="15" x14ac:dyDescent="0.3">
      <c r="A72" s="111"/>
      <c r="B72" s="134">
        <v>22</v>
      </c>
      <c r="C72" s="135">
        <v>24</v>
      </c>
      <c r="D72" s="139" t="s">
        <v>244</v>
      </c>
      <c r="E72" s="137">
        <v>318171.72097111499</v>
      </c>
      <c r="F72" s="137">
        <v>339378.51705805649</v>
      </c>
      <c r="G72" s="137">
        <v>340161.21520450083</v>
      </c>
      <c r="H72" s="141">
        <f t="shared" si="8"/>
        <v>2.3062689802209047E-3</v>
      </c>
      <c r="I72" s="141">
        <f t="shared" si="9"/>
        <v>6.9112032226717357E-2</v>
      </c>
      <c r="J72" s="1"/>
      <c r="K72" s="1"/>
      <c r="L72">
        <v>343573.94366610865</v>
      </c>
      <c r="M72" s="122">
        <v>-3412.728461607825</v>
      </c>
      <c r="P72" s="3" t="s">
        <v>57</v>
      </c>
    </row>
    <row r="73" spans="1:16" ht="15" x14ac:dyDescent="0.3">
      <c r="A73" s="111"/>
      <c r="B73" s="142">
        <v>57</v>
      </c>
      <c r="C73" s="143">
        <v>56</v>
      </c>
      <c r="D73" s="144" t="s">
        <v>245</v>
      </c>
      <c r="E73" s="145">
        <v>229403.90377976969</v>
      </c>
      <c r="F73" s="145">
        <v>235759.47086888607</v>
      </c>
      <c r="G73" s="145">
        <v>240432.12708447492</v>
      </c>
      <c r="H73" s="146">
        <f t="shared" si="8"/>
        <v>1.9819590697111256E-2</v>
      </c>
      <c r="I73" s="146">
        <f t="shared" si="9"/>
        <v>4.8073389872617112E-2</v>
      </c>
      <c r="J73" s="1"/>
      <c r="K73" s="1"/>
      <c r="L73">
        <v>240432.12708447492</v>
      </c>
      <c r="M73" s="122">
        <v>0</v>
      </c>
      <c r="P73" s="3" t="s">
        <v>58</v>
      </c>
    </row>
    <row r="74" spans="1:16" ht="15" x14ac:dyDescent="0.3">
      <c r="B74" s="134">
        <v>9</v>
      </c>
      <c r="C74" s="135">
        <v>10</v>
      </c>
      <c r="D74" s="139" t="s">
        <v>246</v>
      </c>
      <c r="E74" s="137">
        <v>397481.87747187074</v>
      </c>
      <c r="F74" s="137">
        <v>422738.57236239611</v>
      </c>
      <c r="G74" s="140">
        <v>428577.59955885547</v>
      </c>
      <c r="H74" s="141">
        <f t="shared" si="8"/>
        <v>1.3812383298332565E-2</v>
      </c>
      <c r="I74" s="141">
        <f t="shared" si="9"/>
        <v>7.8231798352077941E-2</v>
      </c>
      <c r="J74" s="1"/>
      <c r="K74" s="1"/>
      <c r="L74">
        <v>435095.79848159949</v>
      </c>
      <c r="M74" s="122">
        <v>-6518.1989227440208</v>
      </c>
      <c r="P74" s="3" t="s">
        <v>62</v>
      </c>
    </row>
    <row r="75" spans="1:16" ht="15" x14ac:dyDescent="0.3">
      <c r="A75" s="111"/>
      <c r="B75" s="134">
        <v>1</v>
      </c>
      <c r="C75" s="135">
        <v>1</v>
      </c>
      <c r="D75" s="139" t="s">
        <v>257</v>
      </c>
      <c r="E75" s="137">
        <v>570492.18686607445</v>
      </c>
      <c r="F75" s="137">
        <v>611854.36638409016</v>
      </c>
      <c r="G75" s="137">
        <v>612743.65384158306</v>
      </c>
      <c r="H75" s="141">
        <f t="shared" si="8"/>
        <v>1.453429944037854E-3</v>
      </c>
      <c r="I75" s="141">
        <f t="shared" si="9"/>
        <v>7.4061429671125945E-2</v>
      </c>
      <c r="J75" s="1"/>
      <c r="K75" s="1"/>
      <c r="L75">
        <v>648837.91395480779</v>
      </c>
      <c r="M75" s="122">
        <v>-36094.260113224736</v>
      </c>
      <c r="P75" s="3" t="s">
        <v>64</v>
      </c>
    </row>
    <row r="76" spans="1:16" ht="15" x14ac:dyDescent="0.3">
      <c r="A76" s="111"/>
      <c r="B76" s="142">
        <v>5</v>
      </c>
      <c r="C76" s="143">
        <v>4</v>
      </c>
      <c r="D76" s="144" t="s">
        <v>247</v>
      </c>
      <c r="E76" s="145">
        <v>449040.71749428223</v>
      </c>
      <c r="F76" s="145">
        <v>485941.21364460001</v>
      </c>
      <c r="G76" s="145">
        <v>489927.4357213793</v>
      </c>
      <c r="H76" s="146">
        <f t="shared" si="8"/>
        <v>8.2030952815923541E-3</v>
      </c>
      <c r="I76" s="146">
        <f t="shared" si="9"/>
        <v>9.1053476075068085E-2</v>
      </c>
      <c r="J76" s="1"/>
      <c r="K76" s="1"/>
      <c r="L76">
        <v>489927.4357213793</v>
      </c>
      <c r="M76" s="122">
        <v>0</v>
      </c>
      <c r="P76" s="3" t="s">
        <v>65</v>
      </c>
    </row>
    <row r="77" spans="1:16" ht="15" x14ac:dyDescent="0.3">
      <c r="B77" s="142">
        <v>3</v>
      </c>
      <c r="C77" s="143">
        <v>3</v>
      </c>
      <c r="D77" s="144" t="s">
        <v>248</v>
      </c>
      <c r="E77" s="145">
        <v>469540.06459865253</v>
      </c>
      <c r="F77" s="145">
        <v>497352.75094100117</v>
      </c>
      <c r="G77" s="145">
        <v>497938.75368646736</v>
      </c>
      <c r="H77" s="146">
        <f t="shared" si="8"/>
        <v>1.178243699984538E-3</v>
      </c>
      <c r="I77" s="146">
        <f t="shared" si="9"/>
        <v>6.0481929507099963E-2</v>
      </c>
      <c r="J77" s="1"/>
      <c r="K77" s="1"/>
      <c r="L77">
        <v>497938.75368646736</v>
      </c>
      <c r="M77" s="122">
        <v>0</v>
      </c>
      <c r="P77" s="3" t="s">
        <v>44</v>
      </c>
    </row>
    <row r="78" spans="1:16" ht="15" x14ac:dyDescent="0.3">
      <c r="A78" s="111"/>
      <c r="B78" s="142">
        <v>20</v>
      </c>
      <c r="C78" s="143">
        <v>19</v>
      </c>
      <c r="D78" s="144" t="s">
        <v>249</v>
      </c>
      <c r="E78" s="145">
        <v>328433.09919050627</v>
      </c>
      <c r="F78" s="145">
        <v>345331.33771047316</v>
      </c>
      <c r="G78" s="145">
        <v>353688.10199287604</v>
      </c>
      <c r="H78" s="146">
        <f t="shared" si="8"/>
        <v>2.4199264213342842E-2</v>
      </c>
      <c r="I78" s="146">
        <f t="shared" si="9"/>
        <v>7.6895425170654619E-2</v>
      </c>
      <c r="J78" s="1"/>
      <c r="K78" s="1"/>
      <c r="L78">
        <v>353688.10199287604</v>
      </c>
      <c r="M78" s="122">
        <v>0</v>
      </c>
      <c r="P78" s="3" t="s">
        <v>45</v>
      </c>
    </row>
    <row r="79" spans="1:16" ht="15" x14ac:dyDescent="0.3">
      <c r="A79" s="111"/>
      <c r="B79" s="142">
        <v>12</v>
      </c>
      <c r="C79" s="143">
        <v>13</v>
      </c>
      <c r="D79" s="144" t="s">
        <v>250</v>
      </c>
      <c r="E79" s="145">
        <v>359842.85716865159</v>
      </c>
      <c r="F79" s="145">
        <v>381129.61840077769</v>
      </c>
      <c r="G79" s="145">
        <v>388968.64275634708</v>
      </c>
      <c r="H79" s="146">
        <f t="shared" si="8"/>
        <v>2.0567869766884073E-2</v>
      </c>
      <c r="I79" s="146">
        <f t="shared" si="9"/>
        <v>8.0940291039443224E-2</v>
      </c>
      <c r="J79" s="1"/>
      <c r="K79" s="1"/>
      <c r="L79">
        <v>388968.64275634708</v>
      </c>
      <c r="M79" s="122">
        <v>0</v>
      </c>
      <c r="P79" s="3" t="s">
        <v>47</v>
      </c>
    </row>
    <row r="80" spans="1:16" ht="15" x14ac:dyDescent="0.3">
      <c r="B80" s="142">
        <v>16</v>
      </c>
      <c r="C80" s="143">
        <v>17</v>
      </c>
      <c r="D80" s="144" t="s">
        <v>251</v>
      </c>
      <c r="E80" s="145">
        <v>341240.76972484926</v>
      </c>
      <c r="F80" s="145">
        <v>360622.35886122397</v>
      </c>
      <c r="G80" s="145">
        <v>363285.57023301814</v>
      </c>
      <c r="H80" s="146">
        <f t="shared" si="8"/>
        <v>7.385042292452626E-3</v>
      </c>
      <c r="I80" s="146">
        <f t="shared" si="9"/>
        <v>6.4601895388830988E-2</v>
      </c>
      <c r="J80" s="1"/>
      <c r="K80" s="1"/>
      <c r="L80">
        <v>363285.57023301814</v>
      </c>
      <c r="M80" s="122">
        <v>0</v>
      </c>
      <c r="P80" s="3" t="s">
        <v>50</v>
      </c>
    </row>
    <row r="81" spans="1:16" ht="15" x14ac:dyDescent="0.3">
      <c r="B81" s="142">
        <v>8</v>
      </c>
      <c r="C81" s="143">
        <v>7</v>
      </c>
      <c r="D81" s="144" t="s">
        <v>252</v>
      </c>
      <c r="E81" s="145">
        <v>403760.61692091409</v>
      </c>
      <c r="F81" s="145">
        <v>452566.29382166709</v>
      </c>
      <c r="G81" s="145">
        <v>461067.69000299019</v>
      </c>
      <c r="H81" s="146">
        <f t="shared" si="8"/>
        <v>1.8784863781024397E-2</v>
      </c>
      <c r="I81" s="146">
        <f t="shared" si="9"/>
        <v>0.14193329086700146</v>
      </c>
      <c r="J81" s="1"/>
      <c r="K81" s="1"/>
      <c r="L81">
        <v>461067.69000299019</v>
      </c>
      <c r="M81" s="122">
        <v>0</v>
      </c>
      <c r="P81" s="3" t="s">
        <v>54</v>
      </c>
    </row>
    <row r="82" spans="1:16" ht="15" x14ac:dyDescent="0.3">
      <c r="B82" s="134">
        <v>2</v>
      </c>
      <c r="C82" s="135">
        <v>2</v>
      </c>
      <c r="D82" s="139" t="s">
        <v>253</v>
      </c>
      <c r="E82" s="137">
        <v>526393.09021165082</v>
      </c>
      <c r="F82" s="137">
        <v>567156.75931333576</v>
      </c>
      <c r="G82" s="137">
        <v>563645.95570767438</v>
      </c>
      <c r="H82" s="141">
        <f t="shared" si="8"/>
        <v>-6.1901820757843673E-3</v>
      </c>
      <c r="I82" s="141">
        <f t="shared" si="9"/>
        <v>7.0770050345921209E-2</v>
      </c>
      <c r="J82" s="1"/>
      <c r="K82" s="1"/>
      <c r="L82">
        <v>567156.75931333576</v>
      </c>
      <c r="M82" s="122">
        <v>-3510.8036056613782</v>
      </c>
      <c r="P82" s="3" t="s">
        <v>60</v>
      </c>
    </row>
    <row r="83" spans="1:16" ht="15" x14ac:dyDescent="0.3">
      <c r="B83" s="134">
        <v>11</v>
      </c>
      <c r="C83" s="135">
        <v>11</v>
      </c>
      <c r="D83" s="139" t="s">
        <v>254</v>
      </c>
      <c r="E83" s="137">
        <v>374984.47886632319</v>
      </c>
      <c r="F83" s="137">
        <v>393817.3715439763</v>
      </c>
      <c r="G83" s="137">
        <v>392497.32326720509</v>
      </c>
      <c r="H83" s="141">
        <f t="shared" si="8"/>
        <v>-3.3519300370014049E-3</v>
      </c>
      <c r="I83" s="141">
        <f t="shared" si="9"/>
        <v>4.6702851418884972E-2</v>
      </c>
      <c r="J83" s="1"/>
      <c r="K83" s="1"/>
      <c r="L83">
        <v>393817.3715439763</v>
      </c>
      <c r="M83" s="122">
        <v>-1320.0482767712092</v>
      </c>
      <c r="P83" s="3" t="s">
        <v>63</v>
      </c>
    </row>
    <row r="84" spans="1:16" ht="15" x14ac:dyDescent="0.3">
      <c r="B84" s="157" t="s">
        <v>258</v>
      </c>
      <c r="C84" s="158"/>
      <c r="D84" s="159"/>
      <c r="E84" s="161">
        <v>379862.44987126178</v>
      </c>
      <c r="F84" s="155">
        <v>403166.07321832253</v>
      </c>
      <c r="G84" s="155">
        <v>406469.07553226495</v>
      </c>
      <c r="H84" s="160">
        <f t="shared" si="8"/>
        <v>8.1926593861825214E-3</v>
      </c>
      <c r="I84" s="156">
        <f t="shared" si="9"/>
        <v>7.0042789620349044E-2</v>
      </c>
      <c r="J84" s="1"/>
      <c r="K84" s="1"/>
      <c r="L84">
        <v>406469.07553226495</v>
      </c>
      <c r="M84" s="122">
        <v>0</v>
      </c>
      <c r="P84" s="123" t="s">
        <v>5</v>
      </c>
    </row>
    <row r="85" spans="1:16" ht="15" x14ac:dyDescent="0.3">
      <c r="B85" s="142">
        <v>7</v>
      </c>
      <c r="C85" s="143">
        <v>6</v>
      </c>
      <c r="D85" s="144" t="s">
        <v>269</v>
      </c>
      <c r="E85" s="145">
        <v>415041.89603150723</v>
      </c>
      <c r="F85" s="145">
        <v>464992.6050705344</v>
      </c>
      <c r="G85" s="145">
        <v>469454.01614602515</v>
      </c>
      <c r="H85" s="146">
        <f t="shared" si="8"/>
        <v>9.5945850038066105E-3</v>
      </c>
      <c r="I85" s="146">
        <f t="shared" si="9"/>
        <v>0.13110030730581301</v>
      </c>
      <c r="J85" s="1"/>
      <c r="K85" s="1"/>
      <c r="L85">
        <v>469454.01614602515</v>
      </c>
      <c r="M85" s="122">
        <v>0</v>
      </c>
      <c r="P85" s="3" t="s">
        <v>66</v>
      </c>
    </row>
    <row r="86" spans="1:16" ht="15" x14ac:dyDescent="0.3">
      <c r="B86" s="142">
        <v>21</v>
      </c>
      <c r="C86" s="143">
        <v>14</v>
      </c>
      <c r="D86" s="144" t="s">
        <v>270</v>
      </c>
      <c r="E86" s="145">
        <v>327837.68330808071</v>
      </c>
      <c r="F86" s="145">
        <v>375165.08007789793</v>
      </c>
      <c r="G86" s="145">
        <v>377037.79465177841</v>
      </c>
      <c r="H86" s="146">
        <f t="shared" si="8"/>
        <v>4.9917081128436624E-3</v>
      </c>
      <c r="I86" s="146">
        <f t="shared" si="9"/>
        <v>0.15007460657737326</v>
      </c>
      <c r="J86" s="1"/>
      <c r="K86" s="1"/>
      <c r="L86">
        <v>377037.79465177841</v>
      </c>
      <c r="M86" s="122">
        <v>0</v>
      </c>
      <c r="P86" s="124" t="s">
        <v>175</v>
      </c>
    </row>
    <row r="87" spans="1:16" ht="15" x14ac:dyDescent="0.3">
      <c r="B87" s="142">
        <v>23</v>
      </c>
      <c r="C87" s="143">
        <v>16</v>
      </c>
      <c r="D87" s="144" t="s">
        <v>271</v>
      </c>
      <c r="E87" s="145">
        <v>313625.24335356121</v>
      </c>
      <c r="F87" s="145">
        <v>362478.32126714062</v>
      </c>
      <c r="G87" s="145">
        <v>371939.52517446969</v>
      </c>
      <c r="H87" s="146">
        <f t="shared" si="8"/>
        <v>2.6101433802316443E-2</v>
      </c>
      <c r="I87" s="146">
        <f t="shared" si="9"/>
        <v>0.18593618676022405</v>
      </c>
      <c r="J87" s="1"/>
      <c r="K87" s="1"/>
      <c r="L87">
        <v>371939.52517446969</v>
      </c>
      <c r="M87" s="122">
        <v>0</v>
      </c>
      <c r="P87" s="3" t="s">
        <v>176</v>
      </c>
    </row>
    <row r="88" spans="1:16" ht="15" x14ac:dyDescent="0.3">
      <c r="B88" s="142">
        <v>39</v>
      </c>
      <c r="C88" s="143">
        <v>31</v>
      </c>
      <c r="D88" s="144" t="s">
        <v>259</v>
      </c>
      <c r="E88" s="145">
        <v>271611.35407759983</v>
      </c>
      <c r="F88" s="145">
        <v>308065.74296017375</v>
      </c>
      <c r="G88" s="145">
        <v>314655.26090730639</v>
      </c>
      <c r="H88" s="146">
        <f t="shared" si="8"/>
        <v>2.1389973074625646E-2</v>
      </c>
      <c r="I88" s="146">
        <f t="shared" si="9"/>
        <v>0.15847609528653517</v>
      </c>
      <c r="J88" s="1"/>
      <c r="K88" s="1"/>
      <c r="L88">
        <v>314655.26090730639</v>
      </c>
      <c r="M88" s="122">
        <v>0</v>
      </c>
      <c r="P88" s="3" t="s">
        <v>70</v>
      </c>
    </row>
    <row r="89" spans="1:16" ht="15" x14ac:dyDescent="0.3">
      <c r="A89" s="111"/>
      <c r="B89" s="142">
        <v>19</v>
      </c>
      <c r="C89" s="143">
        <v>23</v>
      </c>
      <c r="D89" s="144" t="s">
        <v>260</v>
      </c>
      <c r="E89" s="145">
        <v>328600.58959725051</v>
      </c>
      <c r="F89" s="145">
        <v>334587.38701565115</v>
      </c>
      <c r="G89" s="145">
        <v>340666.96109665697</v>
      </c>
      <c r="H89" s="146">
        <f t="shared" ref="H89" si="10">+G89/F89*1-1</f>
        <v>1.8170362413336916E-2</v>
      </c>
      <c r="I89" s="146">
        <f t="shared" ref="I89" si="11">+G89/E89*1-1</f>
        <v>3.6720480368570341E-2</v>
      </c>
      <c r="J89" s="1"/>
      <c r="K89" s="1"/>
      <c r="L89">
        <v>340666.96109665697</v>
      </c>
      <c r="M89" s="122">
        <v>0</v>
      </c>
      <c r="P89" s="124" t="s">
        <v>72</v>
      </c>
    </row>
    <row r="90" spans="1:16" ht="15" x14ac:dyDescent="0.3">
      <c r="A90" s="111"/>
      <c r="B90" s="142">
        <v>29</v>
      </c>
      <c r="C90" s="143">
        <v>30</v>
      </c>
      <c r="D90" s="144" t="s">
        <v>261</v>
      </c>
      <c r="E90" s="145">
        <v>303964.75742891734</v>
      </c>
      <c r="F90" s="145">
        <v>305131.77554649801</v>
      </c>
      <c r="G90" s="145">
        <v>314867.64800234674</v>
      </c>
      <c r="H90" s="146">
        <f t="shared" ref="H90:H116" si="12">+G90/F90*1-1</f>
        <v>3.1907107800921652E-2</v>
      </c>
      <c r="I90" s="146">
        <f t="shared" ref="I90:I123" si="13">+G90/E90*1-1</f>
        <v>3.5868929890594536E-2</v>
      </c>
      <c r="J90" s="1"/>
      <c r="K90" s="1"/>
      <c r="L90">
        <v>314867.64800234674</v>
      </c>
      <c r="M90" s="122">
        <v>0</v>
      </c>
      <c r="P90" s="3" t="s">
        <v>74</v>
      </c>
    </row>
    <row r="91" spans="1:16" ht="15" x14ac:dyDescent="0.3">
      <c r="B91" s="142">
        <v>69</v>
      </c>
      <c r="C91" s="143">
        <v>74</v>
      </c>
      <c r="D91" s="144" t="s">
        <v>272</v>
      </c>
      <c r="E91" s="145">
        <v>202876.46279497063</v>
      </c>
      <c r="F91" s="145">
        <v>207999.51609802665</v>
      </c>
      <c r="G91" s="145">
        <v>211148.83685177457</v>
      </c>
      <c r="H91" s="146">
        <f t="shared" si="12"/>
        <v>1.5141000387057124E-2</v>
      </c>
      <c r="I91" s="146">
        <f t="shared" si="13"/>
        <v>4.0775425314685698E-2</v>
      </c>
      <c r="J91" s="1"/>
      <c r="K91" s="1"/>
      <c r="L91">
        <v>211148.83685177457</v>
      </c>
      <c r="M91" s="122">
        <v>0</v>
      </c>
      <c r="P91" s="3" t="s">
        <v>177</v>
      </c>
    </row>
    <row r="92" spans="1:16" ht="15" x14ac:dyDescent="0.3">
      <c r="B92" s="134">
        <v>30</v>
      </c>
      <c r="C92" s="135">
        <v>37</v>
      </c>
      <c r="D92" s="139" t="s">
        <v>262</v>
      </c>
      <c r="E92" s="137">
        <v>302494.308564051</v>
      </c>
      <c r="F92" s="137">
        <v>303420.94425006548</v>
      </c>
      <c r="G92" s="137">
        <v>305573.28864771308</v>
      </c>
      <c r="H92" s="141">
        <f t="shared" si="12"/>
        <v>7.0935920490502458E-3</v>
      </c>
      <c r="I92" s="141">
        <f t="shared" si="13"/>
        <v>1.0178638065218681E-2</v>
      </c>
      <c r="J92" s="1"/>
      <c r="K92" s="1"/>
      <c r="L92">
        <v>309042.53461365664</v>
      </c>
      <c r="M92" s="122">
        <v>-3469.2459659435553</v>
      </c>
      <c r="P92" s="3" t="s">
        <v>77</v>
      </c>
    </row>
    <row r="93" spans="1:16" ht="15" x14ac:dyDescent="0.3">
      <c r="B93" s="142">
        <v>53</v>
      </c>
      <c r="C93" s="143">
        <v>52</v>
      </c>
      <c r="D93" s="144" t="s">
        <v>263</v>
      </c>
      <c r="E93" s="145">
        <v>241811.97220013439</v>
      </c>
      <c r="F93" s="145">
        <v>249450.93892843611</v>
      </c>
      <c r="G93" s="145">
        <v>251270.802471042</v>
      </c>
      <c r="H93" s="146">
        <f t="shared" si="12"/>
        <v>7.2954768197044384E-3</v>
      </c>
      <c r="I93" s="146">
        <f t="shared" si="13"/>
        <v>3.9116467993069559E-2</v>
      </c>
      <c r="J93" s="1"/>
      <c r="K93" s="1"/>
      <c r="L93">
        <v>251270.802471042</v>
      </c>
      <c r="M93" s="122">
        <v>0</v>
      </c>
      <c r="P93" s="3" t="s">
        <v>78</v>
      </c>
    </row>
    <row r="94" spans="1:16" ht="15" x14ac:dyDescent="0.3">
      <c r="B94" s="134">
        <v>55</v>
      </c>
      <c r="C94" s="135">
        <v>59</v>
      </c>
      <c r="D94" s="139" t="s">
        <v>264</v>
      </c>
      <c r="E94" s="137">
        <v>235161.95145853714</v>
      </c>
      <c r="F94" s="137">
        <v>238795.6054545519</v>
      </c>
      <c r="G94" s="137">
        <v>236404.00843591607</v>
      </c>
      <c r="H94" s="141">
        <f t="shared" si="12"/>
        <v>-1.0015247198889576E-2</v>
      </c>
      <c r="I94" s="141">
        <f t="shared" si="13"/>
        <v>5.2817089230436931E-3</v>
      </c>
      <c r="J94" s="1"/>
      <c r="K94" s="1"/>
      <c r="L94">
        <v>240625.19974611932</v>
      </c>
      <c r="M94" s="122">
        <v>-4221.1913102032559</v>
      </c>
      <c r="P94" s="3" t="s">
        <v>79</v>
      </c>
    </row>
    <row r="95" spans="1:16" ht="15" x14ac:dyDescent="0.3">
      <c r="B95" s="142">
        <v>27</v>
      </c>
      <c r="C95" s="143">
        <v>22</v>
      </c>
      <c r="D95" s="144" t="s">
        <v>265</v>
      </c>
      <c r="E95" s="145">
        <v>305057.96282955882</v>
      </c>
      <c r="F95" s="145">
        <v>336170.01244375418</v>
      </c>
      <c r="G95" s="145">
        <v>346418.31502009596</v>
      </c>
      <c r="H95" s="146">
        <f t="shared" si="12"/>
        <v>3.0485475197037371E-2</v>
      </c>
      <c r="I95" s="146">
        <f t="shared" si="13"/>
        <v>0.13558194582727845</v>
      </c>
      <c r="J95" s="1"/>
      <c r="K95" s="1"/>
      <c r="L95">
        <v>346418.31502009596</v>
      </c>
      <c r="M95" s="122">
        <v>0</v>
      </c>
      <c r="P95" s="3" t="s">
        <v>80</v>
      </c>
    </row>
    <row r="96" spans="1:16" ht="15" x14ac:dyDescent="0.3">
      <c r="B96" s="142">
        <v>32</v>
      </c>
      <c r="C96" s="143">
        <v>28</v>
      </c>
      <c r="D96" s="144" t="s">
        <v>266</v>
      </c>
      <c r="E96" s="145">
        <v>296199.23998787411</v>
      </c>
      <c r="F96" s="145">
        <v>319578.9532210122</v>
      </c>
      <c r="G96" s="145">
        <v>323728.48898485303</v>
      </c>
      <c r="H96" s="146">
        <f t="shared" si="12"/>
        <v>1.2984383739974126E-2</v>
      </c>
      <c r="I96" s="146">
        <f t="shared" si="13"/>
        <v>9.2941659803400967E-2</v>
      </c>
      <c r="J96" s="1"/>
      <c r="K96" s="1"/>
      <c r="L96">
        <v>323728.48898485303</v>
      </c>
      <c r="M96" s="122">
        <v>0</v>
      </c>
      <c r="P96" s="3" t="s">
        <v>71</v>
      </c>
    </row>
    <row r="97" spans="2:16" ht="15" x14ac:dyDescent="0.3">
      <c r="B97" s="142">
        <v>28</v>
      </c>
      <c r="C97" s="143">
        <v>18</v>
      </c>
      <c r="D97" s="144" t="s">
        <v>267</v>
      </c>
      <c r="E97" s="145">
        <v>304307.7421010721</v>
      </c>
      <c r="F97" s="145">
        <v>343793.99504187348</v>
      </c>
      <c r="G97" s="145">
        <v>354710.40495258314</v>
      </c>
      <c r="H97" s="146">
        <f t="shared" si="12"/>
        <v>3.1752764935234046E-2</v>
      </c>
      <c r="I97" s="146">
        <f t="shared" si="13"/>
        <v>0.16563056366397144</v>
      </c>
      <c r="J97" s="1"/>
      <c r="K97" s="1"/>
      <c r="L97">
        <v>354710.40495258314</v>
      </c>
      <c r="M97" s="122">
        <v>0</v>
      </c>
      <c r="P97" s="3" t="s">
        <v>73</v>
      </c>
    </row>
    <row r="98" spans="2:16" ht="15" x14ac:dyDescent="0.3">
      <c r="B98" s="142">
        <v>43</v>
      </c>
      <c r="C98" s="143">
        <v>43</v>
      </c>
      <c r="D98" s="144" t="s">
        <v>268</v>
      </c>
      <c r="E98" s="145">
        <v>263625.97686341335</v>
      </c>
      <c r="F98" s="145">
        <v>282768.04798017011</v>
      </c>
      <c r="G98" s="145">
        <v>286000.0866802255</v>
      </c>
      <c r="H98" s="146">
        <f t="shared" si="12"/>
        <v>1.1429999687524894E-2</v>
      </c>
      <c r="I98" s="146">
        <f t="shared" si="13"/>
        <v>8.4870656841242731E-2</v>
      </c>
      <c r="J98" s="1"/>
      <c r="K98" s="1"/>
      <c r="L98">
        <v>286000.0866802255</v>
      </c>
      <c r="M98" s="122">
        <v>0</v>
      </c>
      <c r="P98" s="3" t="s">
        <v>76</v>
      </c>
    </row>
    <row r="99" spans="2:16" ht="15" x14ac:dyDescent="0.3">
      <c r="B99" s="152" t="s">
        <v>273</v>
      </c>
      <c r="C99" s="153"/>
      <c r="D99" s="154"/>
      <c r="E99" s="155">
        <v>291169.96031093335</v>
      </c>
      <c r="F99" s="155">
        <v>317122.2021493066</v>
      </c>
      <c r="G99" s="155">
        <v>323034.48156904354</v>
      </c>
      <c r="H99" s="156">
        <f t="shared" si="12"/>
        <v>1.8643536717600551E-2</v>
      </c>
      <c r="I99" s="156">
        <f t="shared" si="13"/>
        <v>0.109436156202662</v>
      </c>
      <c r="J99" s="1"/>
      <c r="K99" s="1"/>
      <c r="L99">
        <v>323034.48156904354</v>
      </c>
      <c r="M99" s="122">
        <v>0</v>
      </c>
      <c r="P99" s="123" t="s">
        <v>6</v>
      </c>
    </row>
    <row r="100" spans="2:16" ht="15" x14ac:dyDescent="0.3">
      <c r="B100" s="134">
        <v>70</v>
      </c>
      <c r="C100" s="135">
        <v>71</v>
      </c>
      <c r="D100" s="139" t="s">
        <v>294</v>
      </c>
      <c r="E100" s="137">
        <v>201501.68090258204</v>
      </c>
      <c r="F100" s="137">
        <v>215905.54439637225</v>
      </c>
      <c r="G100" s="137">
        <v>215748.91392463111</v>
      </c>
      <c r="H100" s="141">
        <f t="shared" si="12"/>
        <v>-7.2545831177728282E-4</v>
      </c>
      <c r="I100" s="141">
        <f t="shared" si="13"/>
        <v>7.070528125736586E-2</v>
      </c>
      <c r="J100" s="1"/>
      <c r="K100" s="1"/>
      <c r="L100">
        <v>221419.74256119889</v>
      </c>
      <c r="M100" s="122">
        <v>-5670.8286365677777</v>
      </c>
      <c r="P100" s="3" t="s">
        <v>91</v>
      </c>
    </row>
    <row r="101" spans="2:16" ht="15" x14ac:dyDescent="0.3">
      <c r="B101" s="142">
        <v>81</v>
      </c>
      <c r="C101" s="143">
        <v>78</v>
      </c>
      <c r="D101" s="144" t="s">
        <v>274</v>
      </c>
      <c r="E101" s="145">
        <v>189126.28003683369</v>
      </c>
      <c r="F101" s="145">
        <v>197040.75488000186</v>
      </c>
      <c r="G101" s="145">
        <v>202199.99444267806</v>
      </c>
      <c r="H101" s="146">
        <f t="shared" si="12"/>
        <v>2.6183616510290886E-2</v>
      </c>
      <c r="I101" s="146">
        <f t="shared" si="13"/>
        <v>6.9126905067334654E-2</v>
      </c>
      <c r="J101" s="1"/>
      <c r="K101" s="1"/>
      <c r="L101">
        <v>202199.99444267806</v>
      </c>
      <c r="M101" s="122">
        <v>0</v>
      </c>
      <c r="P101" s="3" t="s">
        <v>90</v>
      </c>
    </row>
    <row r="102" spans="2:16" ht="15" x14ac:dyDescent="0.3">
      <c r="B102" s="142">
        <v>73</v>
      </c>
      <c r="C102" s="143">
        <v>72</v>
      </c>
      <c r="D102" s="144" t="s">
        <v>275</v>
      </c>
      <c r="E102" s="145">
        <v>198024.15580920002</v>
      </c>
      <c r="F102" s="145">
        <v>209976.1690665567</v>
      </c>
      <c r="G102" s="145">
        <v>215611.23160696405</v>
      </c>
      <c r="H102" s="146">
        <f t="shared" si="12"/>
        <v>2.6836676587909336E-2</v>
      </c>
      <c r="I102" s="146">
        <f t="shared" si="13"/>
        <v>8.8812780066637398E-2</v>
      </c>
      <c r="J102" s="1"/>
      <c r="K102" s="1"/>
      <c r="L102">
        <v>215611.23160696405</v>
      </c>
      <c r="M102" s="122">
        <v>0</v>
      </c>
      <c r="P102" s="3" t="s">
        <v>87</v>
      </c>
    </row>
    <row r="103" spans="2:16" ht="15" x14ac:dyDescent="0.3">
      <c r="B103" s="134">
        <v>77</v>
      </c>
      <c r="C103" s="135">
        <v>84</v>
      </c>
      <c r="D103" s="139" t="s">
        <v>276</v>
      </c>
      <c r="E103" s="137">
        <v>195466.85980990517</v>
      </c>
      <c r="F103" s="137">
        <v>186764.39805619759</v>
      </c>
      <c r="G103" s="137">
        <v>193595.8273037117</v>
      </c>
      <c r="H103" s="141">
        <f t="shared" si="12"/>
        <v>3.6577791691639883E-2</v>
      </c>
      <c r="I103" s="141">
        <f t="shared" si="13"/>
        <v>-9.5721213714339282E-3</v>
      </c>
      <c r="J103" s="1"/>
      <c r="K103" s="1"/>
      <c r="L103">
        <v>195466.85980990517</v>
      </c>
      <c r="M103" s="122">
        <v>-1871.0325061934709</v>
      </c>
      <c r="P103" s="3" t="s">
        <v>88</v>
      </c>
    </row>
    <row r="104" spans="2:16" ht="15" x14ac:dyDescent="0.3">
      <c r="B104" s="142">
        <v>80</v>
      </c>
      <c r="C104" s="143">
        <v>77</v>
      </c>
      <c r="D104" s="144" t="s">
        <v>277</v>
      </c>
      <c r="E104" s="145">
        <v>189819.04159798604</v>
      </c>
      <c r="F104" s="145">
        <v>200155.51964248822</v>
      </c>
      <c r="G104" s="145">
        <v>203092.44744710819</v>
      </c>
      <c r="H104" s="146">
        <f t="shared" si="12"/>
        <v>1.4673229146344946E-2</v>
      </c>
      <c r="I104" s="146">
        <f t="shared" si="13"/>
        <v>6.9926629791091433E-2</v>
      </c>
      <c r="J104" s="1"/>
      <c r="K104" s="1"/>
      <c r="L104">
        <v>203092.44744710819</v>
      </c>
      <c r="M104" s="122">
        <v>0</v>
      </c>
      <c r="P104" s="3" t="s">
        <v>89</v>
      </c>
    </row>
    <row r="105" spans="2:16" ht="15" x14ac:dyDescent="0.3">
      <c r="B105" s="134">
        <v>89</v>
      </c>
      <c r="C105" s="135">
        <v>89</v>
      </c>
      <c r="D105" s="139" t="s">
        <v>278</v>
      </c>
      <c r="E105" s="137">
        <v>173319.87714934474</v>
      </c>
      <c r="F105" s="137">
        <v>184362.2046536447</v>
      </c>
      <c r="G105" s="140">
        <v>187160.45905270369</v>
      </c>
      <c r="H105" s="141">
        <f t="shared" si="12"/>
        <v>1.5178026343935169E-2</v>
      </c>
      <c r="I105" s="141">
        <f t="shared" si="13"/>
        <v>7.9855710325901663E-2</v>
      </c>
      <c r="J105" s="1"/>
      <c r="K105" s="1"/>
      <c r="L105">
        <v>188636.16218009495</v>
      </c>
      <c r="M105" s="122">
        <v>-1475.703127391258</v>
      </c>
      <c r="P105" s="3" t="s">
        <v>102</v>
      </c>
    </row>
    <row r="106" spans="2:16" ht="15" x14ac:dyDescent="0.3">
      <c r="B106" s="142">
        <v>61</v>
      </c>
      <c r="C106" s="143">
        <v>57</v>
      </c>
      <c r="D106" s="144" t="s">
        <v>279</v>
      </c>
      <c r="E106" s="145">
        <v>213190.87119893901</v>
      </c>
      <c r="F106" s="145">
        <v>227401.19946265724</v>
      </c>
      <c r="G106" s="145">
        <v>239076.47447853629</v>
      </c>
      <c r="H106" s="146">
        <f t="shared" si="12"/>
        <v>5.1342187479518131E-2</v>
      </c>
      <c r="I106" s="146">
        <f t="shared" si="13"/>
        <v>0.12141984848611154</v>
      </c>
      <c r="J106" s="1"/>
      <c r="K106" s="1"/>
      <c r="L106">
        <v>239076.47447853629</v>
      </c>
      <c r="M106" s="122">
        <v>0</v>
      </c>
      <c r="P106" s="3" t="s">
        <v>97</v>
      </c>
    </row>
    <row r="107" spans="2:16" ht="15" x14ac:dyDescent="0.3">
      <c r="B107" s="134">
        <v>68</v>
      </c>
      <c r="C107" s="135">
        <v>73</v>
      </c>
      <c r="D107" s="139" t="s">
        <v>280</v>
      </c>
      <c r="E107" s="137">
        <v>204477.37547415527</v>
      </c>
      <c r="F107" s="137">
        <v>210294.57994227935</v>
      </c>
      <c r="G107" s="137">
        <v>213007.3191703686</v>
      </c>
      <c r="H107" s="141">
        <f t="shared" si="12"/>
        <v>1.2899710628937022E-2</v>
      </c>
      <c r="I107" s="141">
        <f t="shared" si="13"/>
        <v>4.1715831281742277E-2</v>
      </c>
      <c r="J107" s="1"/>
      <c r="K107" s="1"/>
      <c r="L107">
        <v>219716.27549190455</v>
      </c>
      <c r="M107" s="122">
        <v>-6708.9563215359522</v>
      </c>
      <c r="P107" s="3" t="s">
        <v>86</v>
      </c>
    </row>
    <row r="108" spans="2:16" ht="15" x14ac:dyDescent="0.3">
      <c r="B108" s="134">
        <v>66</v>
      </c>
      <c r="C108" s="135">
        <v>75</v>
      </c>
      <c r="D108" s="139" t="s">
        <v>281</v>
      </c>
      <c r="E108" s="137">
        <v>210137.76944849055</v>
      </c>
      <c r="F108" s="137">
        <v>212603.9761301598</v>
      </c>
      <c r="G108" s="137">
        <v>210095.6566158419</v>
      </c>
      <c r="H108" s="141">
        <f t="shared" si="12"/>
        <v>-1.1798083742245113E-2</v>
      </c>
      <c r="I108" s="141">
        <f t="shared" si="13"/>
        <v>-2.0040582309011068E-4</v>
      </c>
      <c r="J108" s="1"/>
      <c r="K108" s="1"/>
      <c r="L108">
        <v>215463.37502000236</v>
      </c>
      <c r="M108" s="122">
        <v>-5367.7184041604633</v>
      </c>
      <c r="P108" s="3" t="s">
        <v>96</v>
      </c>
    </row>
    <row r="109" spans="2:16" ht="15" x14ac:dyDescent="0.3">
      <c r="B109" s="142">
        <v>93</v>
      </c>
      <c r="C109" s="143">
        <v>86</v>
      </c>
      <c r="D109" s="144" t="s">
        <v>282</v>
      </c>
      <c r="E109" s="145">
        <v>165609.02404043931</v>
      </c>
      <c r="F109" s="145">
        <v>185903.3007787368</v>
      </c>
      <c r="G109" s="145">
        <v>192222.50965542169</v>
      </c>
      <c r="H109" s="146">
        <f t="shared" si="12"/>
        <v>3.3991913270039475E-2</v>
      </c>
      <c r="I109" s="146">
        <f t="shared" si="13"/>
        <v>0.16070069713401458</v>
      </c>
      <c r="J109" s="1"/>
      <c r="K109" s="1"/>
      <c r="L109">
        <v>192222.50965542169</v>
      </c>
      <c r="M109" s="122">
        <v>0</v>
      </c>
      <c r="P109" s="3" t="s">
        <v>85</v>
      </c>
    </row>
    <row r="110" spans="2:16" ht="15" x14ac:dyDescent="0.3">
      <c r="B110" s="142">
        <v>79</v>
      </c>
      <c r="C110" s="143">
        <v>82</v>
      </c>
      <c r="D110" s="144" t="s">
        <v>283</v>
      </c>
      <c r="E110" s="145">
        <v>190189.94341288632</v>
      </c>
      <c r="F110" s="145">
        <v>192984.40151821173</v>
      </c>
      <c r="G110" s="145">
        <v>199493.35730974647</v>
      </c>
      <c r="H110" s="146">
        <f t="shared" si="12"/>
        <v>3.3727885468093133E-2</v>
      </c>
      <c r="I110" s="146">
        <f t="shared" si="13"/>
        <v>4.8916434433461164E-2</v>
      </c>
      <c r="J110" s="1"/>
      <c r="K110" s="1"/>
      <c r="L110">
        <v>199493.35730974647</v>
      </c>
      <c r="M110" s="122">
        <v>0</v>
      </c>
      <c r="P110" s="3" t="s">
        <v>99</v>
      </c>
    </row>
    <row r="111" spans="2:16" ht="15" x14ac:dyDescent="0.3">
      <c r="B111" s="142">
        <v>103</v>
      </c>
      <c r="C111" s="143">
        <v>100</v>
      </c>
      <c r="D111" s="144" t="s">
        <v>284</v>
      </c>
      <c r="E111" s="145">
        <v>140763.29769605698</v>
      </c>
      <c r="F111" s="145">
        <v>147912.2518307365</v>
      </c>
      <c r="G111" s="145">
        <v>150787.43801911842</v>
      </c>
      <c r="H111" s="146">
        <f t="shared" si="12"/>
        <v>1.9438458632028199E-2</v>
      </c>
      <c r="I111" s="146">
        <f t="shared" si="13"/>
        <v>7.1212741439931726E-2</v>
      </c>
      <c r="J111" s="1"/>
      <c r="K111" s="1"/>
      <c r="L111">
        <v>150787.43801911842</v>
      </c>
      <c r="M111" s="122">
        <v>0</v>
      </c>
      <c r="P111" s="3" t="s">
        <v>94</v>
      </c>
    </row>
    <row r="112" spans="2:16" ht="15" x14ac:dyDescent="0.3">
      <c r="B112" s="142">
        <v>84</v>
      </c>
      <c r="C112" s="143">
        <v>79</v>
      </c>
      <c r="D112" s="144" t="s">
        <v>285</v>
      </c>
      <c r="E112" s="145">
        <v>180600.79095494087</v>
      </c>
      <c r="F112" s="145">
        <v>194924.08942859652</v>
      </c>
      <c r="G112" s="145">
        <v>200464.31022560425</v>
      </c>
      <c r="H112" s="146">
        <f t="shared" si="12"/>
        <v>2.842245313674896E-2</v>
      </c>
      <c r="I112" s="146">
        <f t="shared" si="13"/>
        <v>0.10998578226392852</v>
      </c>
      <c r="J112" s="1"/>
      <c r="K112" s="1"/>
      <c r="L112">
        <v>200464.31022560425</v>
      </c>
      <c r="M112" s="122">
        <v>0</v>
      </c>
      <c r="P112" s="3" t="s">
        <v>82</v>
      </c>
    </row>
    <row r="113" spans="2:16" ht="15" x14ac:dyDescent="0.3">
      <c r="B113" s="134">
        <v>47</v>
      </c>
      <c r="C113" s="135">
        <v>45</v>
      </c>
      <c r="D113" s="139" t="s">
        <v>295</v>
      </c>
      <c r="E113" s="137">
        <v>258042.23491453414</v>
      </c>
      <c r="F113" s="137">
        <v>266776.34644175234</v>
      </c>
      <c r="G113" s="137">
        <v>273931.6464485813</v>
      </c>
      <c r="H113" s="141">
        <f t="shared" si="12"/>
        <v>2.6821343429677791E-2</v>
      </c>
      <c r="I113" s="141">
        <f t="shared" si="13"/>
        <v>6.1576786216062107E-2</v>
      </c>
      <c r="J113" s="1"/>
      <c r="K113" s="1"/>
      <c r="L113">
        <v>286255.85027081642</v>
      </c>
      <c r="M113" s="122">
        <v>-12324.203822235111</v>
      </c>
      <c r="P113" s="3" t="s">
        <v>159</v>
      </c>
    </row>
    <row r="114" spans="2:16" ht="15" x14ac:dyDescent="0.3">
      <c r="B114" s="142">
        <v>52</v>
      </c>
      <c r="C114" s="143">
        <v>51</v>
      </c>
      <c r="D114" s="144" t="s">
        <v>286</v>
      </c>
      <c r="E114" s="145">
        <v>242673.18815855755</v>
      </c>
      <c r="F114" s="145">
        <v>249704.58924377526</v>
      </c>
      <c r="G114" s="145">
        <v>254332.94120705468</v>
      </c>
      <c r="H114" s="146">
        <f t="shared" si="12"/>
        <v>1.8535309972861347E-2</v>
      </c>
      <c r="I114" s="146">
        <f t="shared" si="13"/>
        <v>4.8047141659831372E-2</v>
      </c>
      <c r="J114" s="1"/>
      <c r="K114" s="1"/>
      <c r="L114">
        <v>254332.94120705468</v>
      </c>
      <c r="M114" s="122">
        <v>0</v>
      </c>
      <c r="P114" s="3" t="s">
        <v>84</v>
      </c>
    </row>
    <row r="115" spans="2:16" ht="15" x14ac:dyDescent="0.3">
      <c r="B115" s="134">
        <v>104</v>
      </c>
      <c r="C115" s="135">
        <v>102</v>
      </c>
      <c r="D115" s="139" t="s">
        <v>287</v>
      </c>
      <c r="E115" s="137">
        <v>138974.84680470257</v>
      </c>
      <c r="F115" s="137">
        <v>138172.20912798084</v>
      </c>
      <c r="G115" s="137">
        <v>143150.71259649229</v>
      </c>
      <c r="H115" s="141">
        <f t="shared" si="12"/>
        <v>3.6031149099600368E-2</v>
      </c>
      <c r="I115" s="141">
        <f t="shared" si="13"/>
        <v>3.0047637308483255E-2</v>
      </c>
      <c r="J115" s="1"/>
      <c r="K115" s="1"/>
      <c r="L115">
        <v>144877.01646775933</v>
      </c>
      <c r="M115" s="122">
        <v>-1726.3038712670386</v>
      </c>
      <c r="P115" s="3" t="s">
        <v>98</v>
      </c>
    </row>
    <row r="116" spans="2:16" ht="15" x14ac:dyDescent="0.3">
      <c r="B116" s="134">
        <v>101</v>
      </c>
      <c r="C116" s="135">
        <v>105</v>
      </c>
      <c r="D116" s="139" t="s">
        <v>288</v>
      </c>
      <c r="E116" s="137">
        <v>142843.41253981853</v>
      </c>
      <c r="F116" s="137">
        <v>130079.82895036416</v>
      </c>
      <c r="G116" s="137">
        <v>136729.1727617064</v>
      </c>
      <c r="H116" s="141">
        <f t="shared" si="12"/>
        <v>5.1117408940317022E-2</v>
      </c>
      <c r="I116" s="141">
        <f t="shared" si="13"/>
        <v>-4.2803792414352615E-2</v>
      </c>
      <c r="J116" s="1"/>
      <c r="K116" s="1"/>
      <c r="L116">
        <v>142843.41253981853</v>
      </c>
      <c r="M116" s="122">
        <v>-6114.2397781121254</v>
      </c>
      <c r="P116" s="3" t="s">
        <v>92</v>
      </c>
    </row>
    <row r="117" spans="2:16" ht="15" x14ac:dyDescent="0.3">
      <c r="B117" s="142">
        <v>96</v>
      </c>
      <c r="C117" s="143">
        <v>96</v>
      </c>
      <c r="D117" s="144" t="s">
        <v>289</v>
      </c>
      <c r="E117" s="145">
        <v>154669.90609941792</v>
      </c>
      <c r="F117" s="145">
        <v>164004.19513190203</v>
      </c>
      <c r="G117" s="145">
        <v>166568.21828370114</v>
      </c>
      <c r="H117" s="146">
        <f t="shared" ref="H117:H123" si="14">+G117/F117*1-1</f>
        <v>1.5633887594990847E-2</v>
      </c>
      <c r="I117" s="146">
        <f t="shared" si="13"/>
        <v>7.6927131362162227E-2</v>
      </c>
      <c r="J117" s="1"/>
      <c r="K117" s="1"/>
      <c r="L117">
        <v>166568.21828370114</v>
      </c>
      <c r="M117" s="122">
        <v>0</v>
      </c>
      <c r="P117" s="3" t="s">
        <v>83</v>
      </c>
    </row>
    <row r="118" spans="2:16" ht="15" x14ac:dyDescent="0.3">
      <c r="B118" s="134">
        <v>109</v>
      </c>
      <c r="C118" s="135">
        <v>109</v>
      </c>
      <c r="D118" s="139" t="s">
        <v>290</v>
      </c>
      <c r="E118" s="137">
        <v>113286.75712757146</v>
      </c>
      <c r="F118" s="137">
        <v>115493.93687369981</v>
      </c>
      <c r="G118" s="137">
        <v>116180.96495907038</v>
      </c>
      <c r="H118" s="141">
        <f t="shared" si="14"/>
        <v>5.9486073811985118E-3</v>
      </c>
      <c r="I118" s="141">
        <f t="shared" si="13"/>
        <v>2.5547627144448803E-2</v>
      </c>
      <c r="J118" s="141"/>
      <c r="K118" s="1"/>
      <c r="L118">
        <v>116257.02049035567</v>
      </c>
      <c r="M118" s="122">
        <v>-76.055531285295729</v>
      </c>
      <c r="P118" s="3" t="s">
        <v>81</v>
      </c>
    </row>
    <row r="119" spans="2:16" ht="15" x14ac:dyDescent="0.3">
      <c r="B119" s="134">
        <v>85</v>
      </c>
      <c r="C119" s="135">
        <v>93</v>
      </c>
      <c r="D119" s="139" t="s">
        <v>291</v>
      </c>
      <c r="E119" s="137">
        <v>178191.1568717061</v>
      </c>
      <c r="F119" s="137">
        <v>179500.75381385151</v>
      </c>
      <c r="G119" s="140">
        <v>178313.95382343946</v>
      </c>
      <c r="H119" s="141">
        <f t="shared" si="14"/>
        <v>-6.6116713450842246E-3</v>
      </c>
      <c r="I119" s="141">
        <f t="shared" si="13"/>
        <v>6.8913044782448196E-4</v>
      </c>
      <c r="J119" s="1"/>
      <c r="K119" s="1"/>
      <c r="L119">
        <v>183387.60555909292</v>
      </c>
      <c r="M119" s="122">
        <v>-5073.6517356534605</v>
      </c>
      <c r="P119" s="3" t="s">
        <v>101</v>
      </c>
    </row>
    <row r="120" spans="2:16" ht="15" x14ac:dyDescent="0.3">
      <c r="B120" s="142">
        <v>31</v>
      </c>
      <c r="C120" s="143">
        <v>25</v>
      </c>
      <c r="D120" s="144" t="s">
        <v>292</v>
      </c>
      <c r="E120" s="145">
        <v>296556.66468366963</v>
      </c>
      <c r="F120" s="145">
        <v>318659.04591451451</v>
      </c>
      <c r="G120" s="145">
        <v>336763.84978059988</v>
      </c>
      <c r="H120" s="146">
        <f t="shared" si="14"/>
        <v>5.6815596789749678E-2</v>
      </c>
      <c r="I120" s="146">
        <f t="shared" si="13"/>
        <v>0.13558010958822431</v>
      </c>
      <c r="J120" s="1"/>
      <c r="K120" s="1"/>
      <c r="L120">
        <v>336763.84978059988</v>
      </c>
      <c r="M120" s="122">
        <v>0</v>
      </c>
      <c r="P120" s="3" t="s">
        <v>93</v>
      </c>
    </row>
    <row r="121" spans="2:16" ht="15" x14ac:dyDescent="0.3">
      <c r="B121" s="142">
        <v>75</v>
      </c>
      <c r="C121" s="143">
        <v>69</v>
      </c>
      <c r="D121" s="144" t="s">
        <v>293</v>
      </c>
      <c r="E121" s="145">
        <v>196298.756385888</v>
      </c>
      <c r="F121" s="145">
        <v>215256.62725561889</v>
      </c>
      <c r="G121" s="145">
        <v>217594.6625819701</v>
      </c>
      <c r="H121" s="146">
        <f t="shared" si="14"/>
        <v>1.0861618321162281E-2</v>
      </c>
      <c r="I121" s="146">
        <f t="shared" si="13"/>
        <v>0.10848721911522552</v>
      </c>
      <c r="J121" s="1"/>
      <c r="K121" s="1"/>
      <c r="L121">
        <v>217594.6625819701</v>
      </c>
      <c r="M121" s="122">
        <v>0</v>
      </c>
      <c r="P121" s="3" t="s">
        <v>95</v>
      </c>
    </row>
    <row r="122" spans="2:16" ht="15" x14ac:dyDescent="0.3">
      <c r="B122" s="157" t="s">
        <v>296</v>
      </c>
      <c r="C122" s="158"/>
      <c r="D122" s="159"/>
      <c r="E122" s="161">
        <v>193636.29714377684</v>
      </c>
      <c r="F122" s="155">
        <v>202118.51206732486</v>
      </c>
      <c r="G122" s="155">
        <v>206907.77564667683</v>
      </c>
      <c r="H122" s="160">
        <f t="shared" si="14"/>
        <v>2.3695323750239528E-2</v>
      </c>
      <c r="I122" s="156">
        <f t="shared" si="13"/>
        <v>6.8538175428162651E-2</v>
      </c>
      <c r="J122" s="1"/>
      <c r="L122">
        <v>206907.77564667683</v>
      </c>
      <c r="M122" s="122">
        <v>0</v>
      </c>
      <c r="P122" s="123" t="s">
        <v>7</v>
      </c>
    </row>
    <row r="123" spans="2:16" ht="15" x14ac:dyDescent="0.3">
      <c r="B123" s="157" t="s">
        <v>297</v>
      </c>
      <c r="C123" s="159"/>
      <c r="D123" s="157"/>
      <c r="E123" s="155">
        <v>302428.32758686657</v>
      </c>
      <c r="F123" s="155">
        <v>318109.89763948944</v>
      </c>
      <c r="G123" s="155">
        <v>322249.11999363103</v>
      </c>
      <c r="H123" s="156">
        <f t="shared" si="14"/>
        <v>1.3011925705098681E-2</v>
      </c>
      <c r="I123" s="156">
        <f t="shared" si="13"/>
        <v>6.5538809029294098E-2</v>
      </c>
      <c r="L123">
        <v>322249.11999363103</v>
      </c>
      <c r="M123" s="122">
        <v>0</v>
      </c>
      <c r="P123" s="123" t="s">
        <v>145</v>
      </c>
    </row>
    <row r="126" spans="2:16" x14ac:dyDescent="0.2">
      <c r="B126" s="100"/>
    </row>
    <row r="127" spans="2:16" x14ac:dyDescent="0.2">
      <c r="B127" s="100"/>
    </row>
    <row r="128" spans="2:16" x14ac:dyDescent="0.2">
      <c r="B128" s="100"/>
    </row>
    <row r="129" spans="2:2" x14ac:dyDescent="0.2">
      <c r="B129" s="100"/>
    </row>
    <row r="130" spans="2:2" x14ac:dyDescent="0.2">
      <c r="B130" s="100"/>
    </row>
    <row r="131" spans="2:2" x14ac:dyDescent="0.2">
      <c r="B131" s="100"/>
    </row>
    <row r="132" spans="2:2" x14ac:dyDescent="0.2">
      <c r="B132" s="100"/>
    </row>
    <row r="133" spans="2:2" x14ac:dyDescent="0.2">
      <c r="B133" s="100"/>
    </row>
    <row r="134" spans="2:2" x14ac:dyDescent="0.2">
      <c r="B134" s="100"/>
    </row>
    <row r="135" spans="2:2" x14ac:dyDescent="0.2">
      <c r="B135" s="100"/>
    </row>
    <row r="136" spans="2:2" x14ac:dyDescent="0.2">
      <c r="B136" s="100"/>
    </row>
    <row r="137" spans="2:2" x14ac:dyDescent="0.2">
      <c r="B137" s="100"/>
    </row>
    <row r="138" spans="2:2" x14ac:dyDescent="0.2">
      <c r="B138" s="100"/>
    </row>
    <row r="139" spans="2:2" x14ac:dyDescent="0.2">
      <c r="B139" s="100"/>
    </row>
    <row r="140" spans="2:2" x14ac:dyDescent="0.2">
      <c r="B140" s="100"/>
    </row>
    <row r="141" spans="2:2" x14ac:dyDescent="0.2">
      <c r="B141" s="100"/>
    </row>
    <row r="142" spans="2:2" x14ac:dyDescent="0.2">
      <c r="B142" s="100"/>
    </row>
    <row r="143" spans="2:2" x14ac:dyDescent="0.2">
      <c r="B143" s="100"/>
    </row>
    <row r="144" spans="2:2" x14ac:dyDescent="0.2">
      <c r="B144" s="100"/>
    </row>
    <row r="145" spans="2:2" x14ac:dyDescent="0.2">
      <c r="B145" s="100"/>
    </row>
    <row r="146" spans="2:2" x14ac:dyDescent="0.2">
      <c r="B146" s="100"/>
    </row>
    <row r="147" spans="2:2" x14ac:dyDescent="0.2">
      <c r="B147" s="100"/>
    </row>
    <row r="148" spans="2:2" x14ac:dyDescent="0.2">
      <c r="B148" s="100"/>
    </row>
    <row r="149" spans="2:2" x14ac:dyDescent="0.2">
      <c r="B149" s="100"/>
    </row>
    <row r="150" spans="2:2" x14ac:dyDescent="0.2">
      <c r="B150" s="100"/>
    </row>
    <row r="151" spans="2:2" x14ac:dyDescent="0.2">
      <c r="B151" s="100"/>
    </row>
    <row r="152" spans="2:2" x14ac:dyDescent="0.2">
      <c r="B152" s="100"/>
    </row>
    <row r="153" spans="2:2" x14ac:dyDescent="0.2">
      <c r="B153" s="100"/>
    </row>
    <row r="154" spans="2:2" x14ac:dyDescent="0.2">
      <c r="B154" s="100"/>
    </row>
    <row r="155" spans="2:2" x14ac:dyDescent="0.2">
      <c r="B155" s="100"/>
    </row>
    <row r="156" spans="2:2" x14ac:dyDescent="0.2">
      <c r="B156" s="100"/>
    </row>
    <row r="157" spans="2:2" x14ac:dyDescent="0.2">
      <c r="B157" s="100"/>
    </row>
    <row r="158" spans="2:2" x14ac:dyDescent="0.2">
      <c r="B158" s="100"/>
    </row>
    <row r="159" spans="2:2" x14ac:dyDescent="0.2">
      <c r="B159" s="100"/>
    </row>
    <row r="160" spans="2:2" x14ac:dyDescent="0.2">
      <c r="B160" s="100"/>
    </row>
    <row r="161" spans="2:2" x14ac:dyDescent="0.2">
      <c r="B161" s="100"/>
    </row>
    <row r="162" spans="2:2" x14ac:dyDescent="0.2">
      <c r="B162" s="100"/>
    </row>
    <row r="163" spans="2:2" x14ac:dyDescent="0.2">
      <c r="B163" s="100"/>
    </row>
    <row r="164" spans="2:2" x14ac:dyDescent="0.2">
      <c r="B164" s="100"/>
    </row>
    <row r="165" spans="2:2" x14ac:dyDescent="0.2">
      <c r="B165" s="100"/>
    </row>
    <row r="166" spans="2:2" x14ac:dyDescent="0.2">
      <c r="B166" s="100"/>
    </row>
    <row r="167" spans="2:2" x14ac:dyDescent="0.2">
      <c r="B167" s="100"/>
    </row>
    <row r="168" spans="2:2" x14ac:dyDescent="0.2">
      <c r="B168" s="100"/>
    </row>
    <row r="169" spans="2:2" x14ac:dyDescent="0.2">
      <c r="B169" s="100"/>
    </row>
    <row r="170" spans="2:2" x14ac:dyDescent="0.2">
      <c r="B170" s="100"/>
    </row>
    <row r="171" spans="2:2" x14ac:dyDescent="0.2">
      <c r="B171" s="100"/>
    </row>
    <row r="172" spans="2:2" x14ac:dyDescent="0.2">
      <c r="B172" s="100"/>
    </row>
    <row r="173" spans="2:2" x14ac:dyDescent="0.2">
      <c r="B173" s="100"/>
    </row>
    <row r="174" spans="2:2" x14ac:dyDescent="0.2">
      <c r="B174" s="100"/>
    </row>
    <row r="175" spans="2:2" x14ac:dyDescent="0.2">
      <c r="B175" s="100"/>
    </row>
    <row r="176" spans="2:2" x14ac:dyDescent="0.2">
      <c r="B176" s="100"/>
    </row>
    <row r="177" spans="2:2" x14ac:dyDescent="0.2">
      <c r="B177" s="100"/>
    </row>
    <row r="178" spans="2:2" x14ac:dyDescent="0.2">
      <c r="B178" s="100"/>
    </row>
    <row r="179" spans="2:2" x14ac:dyDescent="0.2">
      <c r="B179" s="100"/>
    </row>
    <row r="180" spans="2:2" x14ac:dyDescent="0.2">
      <c r="B180" s="100"/>
    </row>
    <row r="181" spans="2:2" x14ac:dyDescent="0.2">
      <c r="B181" s="100"/>
    </row>
    <row r="182" spans="2:2" x14ac:dyDescent="0.2">
      <c r="B182" s="100"/>
    </row>
    <row r="183" spans="2:2" x14ac:dyDescent="0.2">
      <c r="B183" s="100"/>
    </row>
    <row r="184" spans="2:2" x14ac:dyDescent="0.2">
      <c r="B184" s="100"/>
    </row>
    <row r="185" spans="2:2" x14ac:dyDescent="0.2">
      <c r="B185" s="100"/>
    </row>
    <row r="186" spans="2:2" x14ac:dyDescent="0.2">
      <c r="B186" s="100"/>
    </row>
    <row r="187" spans="2:2" x14ac:dyDescent="0.2">
      <c r="B187" s="100"/>
    </row>
    <row r="188" spans="2:2" x14ac:dyDescent="0.2">
      <c r="B188" s="100"/>
    </row>
    <row r="189" spans="2:2" x14ac:dyDescent="0.2">
      <c r="B189" s="100"/>
    </row>
    <row r="190" spans="2:2" x14ac:dyDescent="0.2">
      <c r="B190" s="100"/>
    </row>
    <row r="191" spans="2:2" x14ac:dyDescent="0.2">
      <c r="B191" s="100"/>
    </row>
    <row r="192" spans="2:2" x14ac:dyDescent="0.2">
      <c r="B192" s="100"/>
    </row>
    <row r="193" spans="2:2" x14ac:dyDescent="0.2">
      <c r="B193" s="100"/>
    </row>
    <row r="194" spans="2:2" x14ac:dyDescent="0.2">
      <c r="B194" s="100"/>
    </row>
    <row r="195" spans="2:2" x14ac:dyDescent="0.2">
      <c r="B195" s="100"/>
    </row>
    <row r="196" spans="2:2" x14ac:dyDescent="0.2">
      <c r="B196" s="100"/>
    </row>
    <row r="197" spans="2:2" x14ac:dyDescent="0.2">
      <c r="B197" s="100"/>
    </row>
    <row r="198" spans="2:2" x14ac:dyDescent="0.2">
      <c r="B198" s="100"/>
    </row>
    <row r="199" spans="2:2" x14ac:dyDescent="0.2">
      <c r="B199" s="100"/>
    </row>
    <row r="200" spans="2:2" x14ac:dyDescent="0.2">
      <c r="B200" s="100"/>
    </row>
    <row r="201" spans="2:2" x14ac:dyDescent="0.2">
      <c r="B201" s="100"/>
    </row>
    <row r="202" spans="2:2" x14ac:dyDescent="0.2">
      <c r="B202" s="100"/>
    </row>
    <row r="203" spans="2:2" x14ac:dyDescent="0.2">
      <c r="B203" s="100"/>
    </row>
    <row r="204" spans="2:2" x14ac:dyDescent="0.2">
      <c r="B204" s="100"/>
    </row>
    <row r="205" spans="2:2" x14ac:dyDescent="0.2">
      <c r="B205" s="100"/>
    </row>
    <row r="206" spans="2:2" x14ac:dyDescent="0.2">
      <c r="B206" s="100"/>
    </row>
    <row r="207" spans="2:2" x14ac:dyDescent="0.2">
      <c r="B207" s="100"/>
    </row>
    <row r="208" spans="2:2" x14ac:dyDescent="0.2">
      <c r="B208" s="100"/>
    </row>
    <row r="209" spans="2:2" x14ac:dyDescent="0.2">
      <c r="B209" s="100"/>
    </row>
    <row r="210" spans="2:2" x14ac:dyDescent="0.2">
      <c r="B210" s="100"/>
    </row>
    <row r="211" spans="2:2" x14ac:dyDescent="0.2">
      <c r="B211" s="100"/>
    </row>
    <row r="212" spans="2:2" x14ac:dyDescent="0.2">
      <c r="B212" s="100"/>
    </row>
    <row r="213" spans="2:2" x14ac:dyDescent="0.2">
      <c r="B213" s="100"/>
    </row>
    <row r="214" spans="2:2" x14ac:dyDescent="0.2">
      <c r="B214" s="100"/>
    </row>
    <row r="215" spans="2:2" x14ac:dyDescent="0.2">
      <c r="B215" s="100"/>
    </row>
    <row r="216" spans="2:2" x14ac:dyDescent="0.2">
      <c r="B216" s="100"/>
    </row>
    <row r="217" spans="2:2" x14ac:dyDescent="0.2">
      <c r="B217" s="100"/>
    </row>
    <row r="218" spans="2:2" x14ac:dyDescent="0.2">
      <c r="B218" s="100"/>
    </row>
    <row r="219" spans="2:2" x14ac:dyDescent="0.2">
      <c r="B219" s="100"/>
    </row>
    <row r="220" spans="2:2" x14ac:dyDescent="0.2">
      <c r="B220" s="100"/>
    </row>
    <row r="221" spans="2:2" x14ac:dyDescent="0.2">
      <c r="B221" s="100"/>
    </row>
    <row r="222" spans="2:2" x14ac:dyDescent="0.2">
      <c r="B222" s="100"/>
    </row>
    <row r="223" spans="2:2" x14ac:dyDescent="0.2">
      <c r="B223" s="100"/>
    </row>
    <row r="224" spans="2:2" x14ac:dyDescent="0.2">
      <c r="B224" s="100"/>
    </row>
    <row r="225" spans="2:2" x14ac:dyDescent="0.2">
      <c r="B225" s="100"/>
    </row>
    <row r="226" spans="2:2" x14ac:dyDescent="0.2">
      <c r="B226" s="100"/>
    </row>
    <row r="227" spans="2:2" x14ac:dyDescent="0.2">
      <c r="B227" s="100"/>
    </row>
    <row r="228" spans="2:2" x14ac:dyDescent="0.2">
      <c r="B228" s="100"/>
    </row>
    <row r="229" spans="2:2" x14ac:dyDescent="0.2">
      <c r="B229" s="100"/>
    </row>
    <row r="230" spans="2:2" x14ac:dyDescent="0.2">
      <c r="B230" s="100"/>
    </row>
    <row r="231" spans="2:2" x14ac:dyDescent="0.2">
      <c r="B231" s="100"/>
    </row>
    <row r="232" spans="2:2" x14ac:dyDescent="0.2">
      <c r="B232" s="100"/>
    </row>
    <row r="233" spans="2:2" x14ac:dyDescent="0.2">
      <c r="B233" s="100"/>
    </row>
    <row r="234" spans="2:2" x14ac:dyDescent="0.2">
      <c r="B234" s="100"/>
    </row>
    <row r="235" spans="2:2" x14ac:dyDescent="0.2">
      <c r="B235" s="100"/>
    </row>
    <row r="236" spans="2:2" x14ac:dyDescent="0.2">
      <c r="B236" s="100"/>
    </row>
    <row r="237" spans="2:2" x14ac:dyDescent="0.2">
      <c r="B237" s="100"/>
    </row>
    <row r="238" spans="2:2" x14ac:dyDescent="0.2">
      <c r="B238" s="100"/>
    </row>
    <row r="239" spans="2:2" x14ac:dyDescent="0.2">
      <c r="B239" s="100"/>
    </row>
    <row r="240" spans="2:2" x14ac:dyDescent="0.2">
      <c r="B240" s="100"/>
    </row>
    <row r="241" spans="2:2" x14ac:dyDescent="0.2">
      <c r="B241" s="100"/>
    </row>
    <row r="242" spans="2:2" x14ac:dyDescent="0.2">
      <c r="B242" s="100"/>
    </row>
    <row r="243" spans="2:2" x14ac:dyDescent="0.2">
      <c r="B243" s="100"/>
    </row>
    <row r="244" spans="2:2" x14ac:dyDescent="0.2">
      <c r="B244" s="100"/>
    </row>
    <row r="245" spans="2:2" x14ac:dyDescent="0.2">
      <c r="B245" s="100"/>
    </row>
    <row r="246" spans="2:2" x14ac:dyDescent="0.2">
      <c r="B246" s="100"/>
    </row>
    <row r="247" spans="2:2" x14ac:dyDescent="0.2">
      <c r="B247" s="100"/>
    </row>
    <row r="248" spans="2:2" x14ac:dyDescent="0.2">
      <c r="B248" s="100"/>
    </row>
    <row r="249" spans="2:2" x14ac:dyDescent="0.2">
      <c r="B249" s="100"/>
    </row>
    <row r="250" spans="2:2" x14ac:dyDescent="0.2">
      <c r="B250" s="100"/>
    </row>
    <row r="251" spans="2:2" x14ac:dyDescent="0.2">
      <c r="B251" s="100"/>
    </row>
    <row r="252" spans="2:2" x14ac:dyDescent="0.2">
      <c r="B252" s="100"/>
    </row>
    <row r="253" spans="2:2" x14ac:dyDescent="0.2">
      <c r="B253" s="100"/>
    </row>
    <row r="254" spans="2:2" x14ac:dyDescent="0.2">
      <c r="B254" s="100"/>
    </row>
    <row r="255" spans="2:2" x14ac:dyDescent="0.2">
      <c r="B255" s="100"/>
    </row>
    <row r="256" spans="2:2" x14ac:dyDescent="0.2">
      <c r="B256" s="100"/>
    </row>
    <row r="257" spans="2:2" x14ac:dyDescent="0.2">
      <c r="B257" s="100"/>
    </row>
    <row r="258" spans="2:2" x14ac:dyDescent="0.2">
      <c r="B258" s="100"/>
    </row>
    <row r="259" spans="2:2" x14ac:dyDescent="0.2">
      <c r="B259" s="100"/>
    </row>
    <row r="260" spans="2:2" x14ac:dyDescent="0.2">
      <c r="B260" s="100"/>
    </row>
    <row r="261" spans="2:2" x14ac:dyDescent="0.2">
      <c r="B261" s="100"/>
    </row>
    <row r="262" spans="2:2" x14ac:dyDescent="0.2">
      <c r="B262" s="100"/>
    </row>
    <row r="263" spans="2:2" x14ac:dyDescent="0.2">
      <c r="B263" s="100"/>
    </row>
    <row r="264" spans="2:2" x14ac:dyDescent="0.2">
      <c r="B264" s="100"/>
    </row>
    <row r="265" spans="2:2" x14ac:dyDescent="0.2">
      <c r="B265" s="100"/>
    </row>
    <row r="266" spans="2:2" x14ac:dyDescent="0.2">
      <c r="B266" s="100"/>
    </row>
    <row r="267" spans="2:2" x14ac:dyDescent="0.2">
      <c r="B267" s="100"/>
    </row>
    <row r="268" spans="2:2" x14ac:dyDescent="0.2">
      <c r="B268" s="100"/>
    </row>
    <row r="269" spans="2:2" x14ac:dyDescent="0.2">
      <c r="B269" s="100"/>
    </row>
    <row r="270" spans="2:2" x14ac:dyDescent="0.2">
      <c r="B270" s="100"/>
    </row>
    <row r="271" spans="2:2" x14ac:dyDescent="0.2">
      <c r="B271" s="100"/>
    </row>
  </sheetData>
  <mergeCells count="2">
    <mergeCell ref="D1:D2"/>
    <mergeCell ref="T1:T2"/>
  </mergeCells>
  <pageMargins left="0.75" right="0.75" top="1" bottom="1" header="0.5" footer="0.5"/>
  <pageSetup paperSize="9" scale="9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140"/>
  <sheetViews>
    <sheetView showGridLines="0" zoomScaleNormal="100" workbookViewId="0">
      <pane ySplit="3" topLeftCell="A72" activePane="bottomLeft" state="frozen"/>
      <selection pane="bottomLeft" activeCell="B100" sqref="B100:C121"/>
    </sheetView>
  </sheetViews>
  <sheetFormatPr defaultRowHeight="12.75" x14ac:dyDescent="0.2"/>
  <cols>
    <col min="1" max="1" width="2.5703125" customWidth="1"/>
    <col min="4" max="4" width="40.42578125" bestFit="1" customWidth="1"/>
    <col min="5" max="5" width="12.28515625" customWidth="1"/>
    <col min="6" max="6" width="9" customWidth="1"/>
    <col min="11" max="11" width="10.7109375" customWidth="1"/>
    <col min="18" max="18" width="13.5703125" customWidth="1"/>
    <col min="19" max="19" width="31" customWidth="1"/>
    <col min="27" max="27" width="9.140625" style="122"/>
  </cols>
  <sheetData>
    <row r="1" spans="1:28" x14ac:dyDescent="0.2">
      <c r="D1" s="113" t="s">
        <v>164</v>
      </c>
    </row>
    <row r="2" spans="1:28" x14ac:dyDescent="0.2">
      <c r="D2" s="113" t="s">
        <v>165</v>
      </c>
    </row>
    <row r="3" spans="1:28" ht="27" x14ac:dyDescent="0.3">
      <c r="A3" s="111"/>
      <c r="B3" s="114" t="s">
        <v>126</v>
      </c>
      <c r="C3" s="114" t="s">
        <v>0</v>
      </c>
      <c r="D3" s="108" t="s">
        <v>119</v>
      </c>
      <c r="E3" s="130">
        <v>43770</v>
      </c>
      <c r="F3" s="130">
        <v>44105</v>
      </c>
      <c r="G3" s="131">
        <v>44136</v>
      </c>
      <c r="H3" s="117" t="s">
        <v>135</v>
      </c>
      <c r="I3" s="109" t="s">
        <v>134</v>
      </c>
      <c r="J3" s="1" t="s">
        <v>162</v>
      </c>
      <c r="K3" s="1" t="s">
        <v>163</v>
      </c>
      <c r="L3" s="1"/>
      <c r="M3" s="1"/>
      <c r="N3" s="1"/>
      <c r="O3" s="1"/>
      <c r="P3" s="1"/>
      <c r="S3" s="108"/>
      <c r="T3" s="130">
        <v>43770</v>
      </c>
      <c r="U3" s="130">
        <v>44105</v>
      </c>
      <c r="V3" s="131">
        <v>44136</v>
      </c>
      <c r="W3" s="117" t="s">
        <v>135</v>
      </c>
      <c r="X3" s="109" t="s">
        <v>134</v>
      </c>
    </row>
    <row r="4" spans="1:28" x14ac:dyDescent="0.2">
      <c r="A4" s="111"/>
      <c r="B4" s="115">
        <f t="shared" ref="B4:B11" si="0">RANK(E4,E$4:E$121)</f>
        <v>102</v>
      </c>
      <c r="C4" s="115">
        <f t="shared" ref="C4:C11" si="1">RANK(G4,G$4:G$121)</f>
        <v>104</v>
      </c>
      <c r="D4" s="3" t="s">
        <v>166</v>
      </c>
      <c r="E4" s="102">
        <v>141137.88418787392</v>
      </c>
      <c r="F4" s="102">
        <v>142959.79610932674</v>
      </c>
      <c r="G4" s="102">
        <v>141513.34113434193</v>
      </c>
      <c r="H4" s="2">
        <f t="shared" ref="H4:H50" si="2">+G4/F4*1-1</f>
        <v>-1.0117914367187897E-2</v>
      </c>
      <c r="I4" s="2">
        <f t="shared" ref="I4:I67" si="3">+G4/E4*1-1</f>
        <v>2.6602137946762916E-3</v>
      </c>
      <c r="J4" s="101"/>
      <c r="K4" s="1"/>
      <c r="L4" s="1"/>
      <c r="M4" s="1">
        <f>+B4-C4</f>
        <v>-2</v>
      </c>
      <c r="N4" s="1"/>
      <c r="Q4" s="3"/>
      <c r="R4" s="56"/>
      <c r="S4" s="3" t="s">
        <v>166</v>
      </c>
      <c r="T4" s="102">
        <v>141137.88418787392</v>
      </c>
      <c r="U4" s="102">
        <v>142959.79610932674</v>
      </c>
      <c r="V4" s="102">
        <v>141513.34113434193</v>
      </c>
      <c r="W4" s="2">
        <f t="shared" ref="W4:W32" si="4">+V4/U4*1-1</f>
        <v>-1.0117914367187897E-2</v>
      </c>
      <c r="X4" s="2">
        <f t="shared" ref="X4:X32" si="5">+V4/T4*1-1</f>
        <v>2.6602137946762916E-3</v>
      </c>
      <c r="AA4" s="122">
        <v>-2060.613503397879</v>
      </c>
      <c r="AB4" s="122"/>
    </row>
    <row r="5" spans="1:28" x14ac:dyDescent="0.2">
      <c r="A5" s="111"/>
      <c r="B5" s="115">
        <f t="shared" si="0"/>
        <v>92</v>
      </c>
      <c r="C5" s="115">
        <f t="shared" si="1"/>
        <v>97</v>
      </c>
      <c r="D5" s="3" t="s">
        <v>25</v>
      </c>
      <c r="E5" s="102">
        <v>166133.04158691762</v>
      </c>
      <c r="F5" s="102">
        <v>159196.53860988765</v>
      </c>
      <c r="G5" s="102">
        <v>161354.13754551174</v>
      </c>
      <c r="H5" s="2">
        <f t="shared" si="2"/>
        <v>1.3553051809193528E-2</v>
      </c>
      <c r="I5" s="2">
        <f t="shared" si="3"/>
        <v>-2.8765524279561472E-2</v>
      </c>
      <c r="J5" s="101"/>
      <c r="K5" s="1"/>
      <c r="L5" s="1"/>
      <c r="M5" s="1">
        <f t="shared" ref="M5:M70" si="6">+B5-C5</f>
        <v>-5</v>
      </c>
      <c r="N5" s="1"/>
      <c r="Q5" s="3"/>
      <c r="R5" s="56"/>
      <c r="S5" s="3" t="s">
        <v>25</v>
      </c>
      <c r="T5" s="102">
        <v>166133.04158691762</v>
      </c>
      <c r="U5" s="102">
        <v>159196.53860988765</v>
      </c>
      <c r="V5" s="102">
        <v>161354.13754551174</v>
      </c>
      <c r="W5" s="2">
        <f t="shared" si="4"/>
        <v>1.3553051809193528E-2</v>
      </c>
      <c r="X5" s="2">
        <f t="shared" si="5"/>
        <v>-2.8765524279561472E-2</v>
      </c>
      <c r="AA5" s="122">
        <v>-8020.317952308309</v>
      </c>
      <c r="AB5" s="122"/>
    </row>
    <row r="6" spans="1:28" x14ac:dyDescent="0.2">
      <c r="A6" s="111"/>
      <c r="B6" s="115">
        <f t="shared" si="0"/>
        <v>97</v>
      </c>
      <c r="C6" s="115">
        <f t="shared" si="1"/>
        <v>101</v>
      </c>
      <c r="D6" s="3" t="s">
        <v>27</v>
      </c>
      <c r="E6" s="102">
        <v>151384.88330067194</v>
      </c>
      <c r="F6" s="102">
        <v>142788.1414134182</v>
      </c>
      <c r="G6" s="102">
        <v>143420.88817308497</v>
      </c>
      <c r="H6" s="2">
        <f t="shared" si="2"/>
        <v>4.4313677130565221E-3</v>
      </c>
      <c r="I6" s="2">
        <f t="shared" si="3"/>
        <v>-5.2607598288194612E-2</v>
      </c>
      <c r="J6" s="101"/>
      <c r="K6" s="1"/>
      <c r="L6" s="1"/>
      <c r="M6" s="1">
        <f t="shared" si="6"/>
        <v>-4</v>
      </c>
      <c r="N6" s="1"/>
      <c r="Q6" s="3"/>
      <c r="R6" s="56"/>
      <c r="S6" s="3" t="s">
        <v>27</v>
      </c>
      <c r="T6" s="102">
        <v>151384.88330067194</v>
      </c>
      <c r="U6" s="102">
        <v>142788.1414134182</v>
      </c>
      <c r="V6" s="102">
        <v>143420.88817308497</v>
      </c>
      <c r="W6" s="2">
        <f t="shared" si="4"/>
        <v>4.4313677130565221E-3</v>
      </c>
      <c r="X6" s="2">
        <f t="shared" si="5"/>
        <v>-5.2607598288194612E-2</v>
      </c>
      <c r="AA6" s="122">
        <v>-10517.644158946758</v>
      </c>
      <c r="AB6" s="122"/>
    </row>
    <row r="7" spans="1:28" x14ac:dyDescent="0.2">
      <c r="A7" s="111"/>
      <c r="B7" s="115">
        <f t="shared" si="0"/>
        <v>100</v>
      </c>
      <c r="C7" s="115">
        <f t="shared" si="1"/>
        <v>99</v>
      </c>
      <c r="D7" s="3" t="s">
        <v>28</v>
      </c>
      <c r="E7" s="102">
        <v>142978.23473715081</v>
      </c>
      <c r="F7" s="102">
        <v>148792.611212822</v>
      </c>
      <c r="G7" s="102">
        <v>150904.50145146495</v>
      </c>
      <c r="H7" s="2">
        <f t="shared" si="2"/>
        <v>1.4193515534331569E-2</v>
      </c>
      <c r="I7" s="2">
        <f t="shared" si="3"/>
        <v>5.5436876311178995E-2</v>
      </c>
      <c r="J7" s="101"/>
      <c r="K7" s="1"/>
      <c r="L7" s="1"/>
      <c r="M7" s="1">
        <f t="shared" si="6"/>
        <v>1</v>
      </c>
      <c r="N7" s="1"/>
      <c r="Q7" s="3"/>
      <c r="R7" s="56"/>
      <c r="S7" s="3" t="s">
        <v>28</v>
      </c>
      <c r="T7" s="102">
        <v>142978.23473715081</v>
      </c>
      <c r="U7" s="102">
        <v>148792.611212822</v>
      </c>
      <c r="V7" s="102">
        <v>150904.50145146495</v>
      </c>
      <c r="W7" s="2">
        <f t="shared" si="4"/>
        <v>1.4193515534331569E-2</v>
      </c>
      <c r="X7" s="2">
        <f t="shared" si="5"/>
        <v>5.5436876311178995E-2</v>
      </c>
      <c r="AA7" s="122">
        <v>-5280.793456661253</v>
      </c>
      <c r="AB7" s="122"/>
    </row>
    <row r="8" spans="1:28" x14ac:dyDescent="0.2">
      <c r="A8" s="111"/>
      <c r="B8" s="115">
        <f t="shared" si="0"/>
        <v>71</v>
      </c>
      <c r="C8" s="115">
        <f t="shared" si="1"/>
        <v>62</v>
      </c>
      <c r="D8" s="103" t="s">
        <v>29</v>
      </c>
      <c r="E8" s="104">
        <v>201089.00111523169</v>
      </c>
      <c r="F8" s="104">
        <v>224953.36091230813</v>
      </c>
      <c r="G8" s="104">
        <v>229950.67349785243</v>
      </c>
      <c r="H8" s="105">
        <f t="shared" si="2"/>
        <v>2.2214882966306915E-2</v>
      </c>
      <c r="I8" s="105">
        <f t="shared" si="3"/>
        <v>0.14352685737437176</v>
      </c>
      <c r="J8" s="1"/>
      <c r="K8" s="1"/>
      <c r="L8" s="1"/>
      <c r="M8" s="1">
        <f t="shared" si="6"/>
        <v>9</v>
      </c>
      <c r="Q8" s="3"/>
      <c r="R8" s="56"/>
      <c r="S8" s="103" t="s">
        <v>29</v>
      </c>
      <c r="T8" s="104">
        <v>201089.00111523169</v>
      </c>
      <c r="U8" s="104">
        <v>224953.36091230813</v>
      </c>
      <c r="V8" s="104">
        <v>229950.67349785243</v>
      </c>
      <c r="W8" s="105">
        <f t="shared" si="4"/>
        <v>2.2214882966306915E-2</v>
      </c>
      <c r="X8" s="105">
        <f t="shared" si="5"/>
        <v>0.14352685737437176</v>
      </c>
      <c r="AA8" s="122">
        <v>0</v>
      </c>
      <c r="AB8" s="122"/>
    </row>
    <row r="9" spans="1:28" x14ac:dyDescent="0.2">
      <c r="A9" s="111"/>
      <c r="B9" s="115">
        <f t="shared" si="0"/>
        <v>98</v>
      </c>
      <c r="C9" s="115">
        <f t="shared" si="1"/>
        <v>103</v>
      </c>
      <c r="D9" s="3" t="s">
        <v>30</v>
      </c>
      <c r="E9" s="102">
        <v>150311.87382965107</v>
      </c>
      <c r="F9" s="102">
        <v>145438.53706176431</v>
      </c>
      <c r="G9" s="102">
        <v>143121.2657293744</v>
      </c>
      <c r="H9" s="2">
        <f t="shared" si="2"/>
        <v>-1.5932993958855723E-2</v>
      </c>
      <c r="I9" s="2">
        <f t="shared" si="3"/>
        <v>-4.7837924690006917E-2</v>
      </c>
      <c r="J9" s="101"/>
      <c r="K9" s="1"/>
      <c r="L9" s="1"/>
      <c r="M9" s="1">
        <f t="shared" si="6"/>
        <v>-5</v>
      </c>
      <c r="N9" s="1"/>
      <c r="Q9" s="3"/>
      <c r="R9" s="56"/>
      <c r="S9" s="3" t="s">
        <v>30</v>
      </c>
      <c r="T9" s="102">
        <v>150311.87382965107</v>
      </c>
      <c r="U9" s="102">
        <v>145438.53706176431</v>
      </c>
      <c r="V9" s="102">
        <v>143121.2657293744</v>
      </c>
      <c r="W9" s="2">
        <f t="shared" si="4"/>
        <v>-1.5932993958855723E-2</v>
      </c>
      <c r="X9" s="2">
        <f t="shared" si="5"/>
        <v>-4.7837924690006917E-2</v>
      </c>
      <c r="AA9" s="122">
        <v>-9846.0147604656813</v>
      </c>
      <c r="AB9" s="122"/>
    </row>
    <row r="10" spans="1:28" x14ac:dyDescent="0.2">
      <c r="A10" s="111"/>
      <c r="B10" s="115">
        <f t="shared" si="0"/>
        <v>87</v>
      </c>
      <c r="C10" s="115">
        <f t="shared" si="1"/>
        <v>88</v>
      </c>
      <c r="D10" s="103" t="s">
        <v>31</v>
      </c>
      <c r="E10" s="104">
        <v>175406.43224754892</v>
      </c>
      <c r="F10" s="104">
        <v>180693.63977517831</v>
      </c>
      <c r="G10" s="104">
        <v>188384.71850836358</v>
      </c>
      <c r="H10" s="105">
        <f t="shared" si="2"/>
        <v>4.256419175990156E-2</v>
      </c>
      <c r="I10" s="105">
        <f t="shared" si="3"/>
        <v>7.3989796693992194E-2</v>
      </c>
      <c r="J10" s="101"/>
      <c r="K10" s="1"/>
      <c r="L10" s="1"/>
      <c r="M10" s="1">
        <f t="shared" si="6"/>
        <v>-1</v>
      </c>
      <c r="N10" s="1"/>
      <c r="Q10" s="3"/>
      <c r="R10" s="56"/>
      <c r="S10" s="103" t="s">
        <v>31</v>
      </c>
      <c r="T10" s="104">
        <v>175406.43224754892</v>
      </c>
      <c r="U10" s="104">
        <v>180693.63977517831</v>
      </c>
      <c r="V10" s="104">
        <v>188384.71850836358</v>
      </c>
      <c r="W10" s="105">
        <f t="shared" si="4"/>
        <v>4.256419175990156E-2</v>
      </c>
      <c r="X10" s="105">
        <f t="shared" si="5"/>
        <v>7.3989796693992194E-2</v>
      </c>
      <c r="AA10" s="122">
        <v>0</v>
      </c>
      <c r="AB10" s="122"/>
    </row>
    <row r="11" spans="1:28" x14ac:dyDescent="0.2">
      <c r="A11" s="111"/>
      <c r="B11" s="118">
        <f t="shared" si="0"/>
        <v>91</v>
      </c>
      <c r="C11" s="118">
        <f t="shared" si="1"/>
        <v>90</v>
      </c>
      <c r="D11" s="103" t="s">
        <v>32</v>
      </c>
      <c r="E11" s="104">
        <v>172818.90501874711</v>
      </c>
      <c r="F11" s="104">
        <v>183979.57141376927</v>
      </c>
      <c r="G11" s="104">
        <v>186438.38537424491</v>
      </c>
      <c r="H11" s="105">
        <f t="shared" si="2"/>
        <v>1.3364603154476296E-2</v>
      </c>
      <c r="I11" s="105">
        <f t="shared" si="3"/>
        <v>7.8807815348791665E-2</v>
      </c>
      <c r="J11" s="101"/>
      <c r="K11" s="1"/>
      <c r="L11" s="1"/>
      <c r="M11" s="1">
        <f t="shared" si="6"/>
        <v>1</v>
      </c>
      <c r="N11" s="1"/>
      <c r="Q11" s="3"/>
      <c r="R11" s="56"/>
      <c r="S11" s="103" t="s">
        <v>32</v>
      </c>
      <c r="T11" s="104">
        <v>172818.90501874711</v>
      </c>
      <c r="U11" s="104">
        <v>183979.57141376927</v>
      </c>
      <c r="V11" s="104">
        <v>186438.38537424491</v>
      </c>
      <c r="W11" s="105">
        <f t="shared" si="4"/>
        <v>1.3364603154476296E-2</v>
      </c>
      <c r="X11" s="105">
        <f t="shared" si="5"/>
        <v>7.8807815348791665E-2</v>
      </c>
      <c r="AA11" s="122">
        <v>0</v>
      </c>
      <c r="AB11" s="122"/>
    </row>
    <row r="12" spans="1:28" x14ac:dyDescent="0.2">
      <c r="A12" s="111"/>
      <c r="B12" s="115"/>
      <c r="C12" s="118"/>
      <c r="D12" s="149" t="s">
        <v>158</v>
      </c>
      <c r="E12" s="150"/>
      <c r="F12" s="150"/>
      <c r="G12" s="150"/>
      <c r="H12" s="151"/>
      <c r="I12" s="151"/>
      <c r="J12" s="1">
        <f>COUNTIF(I4:I11,"&lt;0")</f>
        <v>3</v>
      </c>
      <c r="K12" s="1">
        <f>COUNTIF(AA4:AA11,"=0")</f>
        <v>3</v>
      </c>
      <c r="L12" s="1"/>
      <c r="M12" s="1">
        <f t="shared" si="6"/>
        <v>0</v>
      </c>
      <c r="N12" s="1"/>
      <c r="Q12" s="123"/>
      <c r="R12" s="56"/>
      <c r="S12" s="149" t="s">
        <v>158</v>
      </c>
      <c r="T12" s="150">
        <v>166978.10563735323</v>
      </c>
      <c r="U12" s="150">
        <v>175066.46006857834</v>
      </c>
      <c r="V12" s="150">
        <v>177163.14044247984</v>
      </c>
      <c r="W12" s="151">
        <f t="shared" si="4"/>
        <v>1.1976482377493491E-2</v>
      </c>
      <c r="X12" s="151">
        <f t="shared" si="5"/>
        <v>6.0996229213707176E-2</v>
      </c>
      <c r="AA12" s="122">
        <v>0</v>
      </c>
      <c r="AB12" s="122"/>
    </row>
    <row r="13" spans="1:28" x14ac:dyDescent="0.2">
      <c r="A13" s="111"/>
      <c r="B13" s="120">
        <f t="shared" ref="B13:B22" si="7">RANK(E13,E$4:E$121)</f>
        <v>105</v>
      </c>
      <c r="C13" s="115">
        <f t="shared" ref="C13:C22" si="8">RANK(G13,G$4:G$121)</f>
        <v>95</v>
      </c>
      <c r="D13" s="103" t="s">
        <v>33</v>
      </c>
      <c r="E13" s="104">
        <v>137742.08016597797</v>
      </c>
      <c r="F13" s="104">
        <v>166693.34934320804</v>
      </c>
      <c r="G13" s="104">
        <v>171415.15834615464</v>
      </c>
      <c r="H13" s="105">
        <f t="shared" si="2"/>
        <v>2.8326319085620888E-2</v>
      </c>
      <c r="I13" s="105">
        <f t="shared" si="3"/>
        <v>0.24446471361257882</v>
      </c>
      <c r="J13" s="101"/>
      <c r="K13" s="1"/>
      <c r="L13" s="1"/>
      <c r="M13" s="1">
        <f t="shared" si="6"/>
        <v>10</v>
      </c>
      <c r="N13" s="1"/>
      <c r="Q13" s="123"/>
      <c r="R13" s="56"/>
      <c r="S13" s="103" t="s">
        <v>33</v>
      </c>
      <c r="T13" s="104">
        <v>137742.08016597797</v>
      </c>
      <c r="U13" s="104">
        <v>166693.34934320804</v>
      </c>
      <c r="V13" s="104">
        <v>171415.15834615464</v>
      </c>
      <c r="W13" s="105">
        <f t="shared" si="4"/>
        <v>2.8326319085620888E-2</v>
      </c>
      <c r="X13" s="105">
        <f t="shared" si="5"/>
        <v>0.24446471361257882</v>
      </c>
      <c r="AA13" s="122">
        <v>0</v>
      </c>
      <c r="AB13" s="122"/>
    </row>
    <row r="14" spans="1:28" x14ac:dyDescent="0.2">
      <c r="A14" s="111"/>
      <c r="B14" s="115">
        <f t="shared" si="7"/>
        <v>108</v>
      </c>
      <c r="C14" s="115">
        <f t="shared" si="8"/>
        <v>108</v>
      </c>
      <c r="D14" s="3" t="s">
        <v>34</v>
      </c>
      <c r="E14" s="102">
        <v>122181.47936997323</v>
      </c>
      <c r="F14" s="102">
        <v>128536.70046328111</v>
      </c>
      <c r="G14" s="102">
        <v>128366.96480395335</v>
      </c>
      <c r="H14" s="2">
        <f t="shared" si="2"/>
        <v>-1.3205229223715031E-3</v>
      </c>
      <c r="I14" s="2">
        <f t="shared" si="3"/>
        <v>5.0625393192777368E-2</v>
      </c>
      <c r="J14" s="101"/>
      <c r="K14" s="1"/>
      <c r="L14" s="1"/>
      <c r="M14" s="1">
        <f t="shared" si="6"/>
        <v>0</v>
      </c>
      <c r="N14" s="1"/>
      <c r="Q14" s="123"/>
      <c r="R14" s="56"/>
      <c r="S14" s="3" t="s">
        <v>34</v>
      </c>
      <c r="T14" s="102">
        <v>122181.47936997323</v>
      </c>
      <c r="U14" s="102">
        <v>128536.70046328111</v>
      </c>
      <c r="V14" s="102">
        <v>128366.96480395335</v>
      </c>
      <c r="W14" s="2">
        <f t="shared" si="4"/>
        <v>-1.3205229223715031E-3</v>
      </c>
      <c r="X14" s="2">
        <f t="shared" si="5"/>
        <v>5.0625393192777368E-2</v>
      </c>
      <c r="AA14" s="122">
        <v>-169.73565932776546</v>
      </c>
      <c r="AB14" s="122"/>
    </row>
    <row r="15" spans="1:28" x14ac:dyDescent="0.2">
      <c r="A15" s="111"/>
      <c r="B15" s="112">
        <f t="shared" si="7"/>
        <v>35</v>
      </c>
      <c r="C15" s="112">
        <f t="shared" si="8"/>
        <v>26</v>
      </c>
      <c r="D15" s="103" t="s">
        <v>167</v>
      </c>
      <c r="E15" s="104">
        <v>289225.95708250516</v>
      </c>
      <c r="F15" s="104">
        <v>322642.57560253277</v>
      </c>
      <c r="G15" s="104">
        <v>333975.23534158012</v>
      </c>
      <c r="H15" s="105">
        <f t="shared" si="2"/>
        <v>3.5124501835765765E-2</v>
      </c>
      <c r="I15" s="105">
        <f t="shared" si="3"/>
        <v>0.15472082350585725</v>
      </c>
      <c r="J15" s="101"/>
      <c r="K15" s="1"/>
      <c r="L15" s="1"/>
      <c r="M15" s="1">
        <f t="shared" si="6"/>
        <v>9</v>
      </c>
      <c r="N15" s="1"/>
      <c r="Q15" s="123"/>
      <c r="R15" s="56"/>
      <c r="S15" s="103" t="s">
        <v>167</v>
      </c>
      <c r="T15" s="104">
        <v>289225.95708250516</v>
      </c>
      <c r="U15" s="104">
        <v>322642.57560253277</v>
      </c>
      <c r="V15" s="104">
        <v>333975.23534158012</v>
      </c>
      <c r="W15" s="105">
        <f t="shared" si="4"/>
        <v>3.5124501835765765E-2</v>
      </c>
      <c r="X15" s="105">
        <f t="shared" si="5"/>
        <v>0.15472082350585725</v>
      </c>
      <c r="AA15" s="122">
        <v>0</v>
      </c>
      <c r="AB15" s="122"/>
    </row>
    <row r="16" spans="1:28" x14ac:dyDescent="0.2">
      <c r="A16" s="111"/>
      <c r="B16" s="112">
        <f t="shared" si="7"/>
        <v>51</v>
      </c>
      <c r="C16" s="112">
        <f t="shared" si="8"/>
        <v>47</v>
      </c>
      <c r="D16" s="103" t="s">
        <v>168</v>
      </c>
      <c r="E16" s="104">
        <v>244518.00322703691</v>
      </c>
      <c r="F16" s="104">
        <v>269243.0357231574</v>
      </c>
      <c r="G16" s="104">
        <v>271678.70638295653</v>
      </c>
      <c r="H16" s="105">
        <f t="shared" si="2"/>
        <v>9.0463645726515107E-3</v>
      </c>
      <c r="I16" s="105">
        <f t="shared" si="3"/>
        <v>0.11107854144670348</v>
      </c>
      <c r="J16" s="101"/>
      <c r="K16" s="1"/>
      <c r="L16" s="1"/>
      <c r="M16" s="1">
        <f t="shared" si="6"/>
        <v>4</v>
      </c>
      <c r="N16" s="1"/>
      <c r="Q16" s="123"/>
      <c r="R16" s="56"/>
      <c r="S16" s="103" t="s">
        <v>168</v>
      </c>
      <c r="T16" s="104">
        <v>244518.00322703691</v>
      </c>
      <c r="U16" s="104">
        <v>269243.0357231574</v>
      </c>
      <c r="V16" s="104">
        <v>271678.70638295653</v>
      </c>
      <c r="W16" s="105">
        <f t="shared" ref="W16" si="9">+V16/U16*1-1</f>
        <v>9.0463645726515107E-3</v>
      </c>
      <c r="X16" s="105">
        <f t="shared" ref="X16" si="10">+V16/T16*1-1</f>
        <v>0.11107854144670348</v>
      </c>
      <c r="AA16" s="122">
        <v>0</v>
      </c>
      <c r="AB16" s="122"/>
    </row>
    <row r="17" spans="1:28" x14ac:dyDescent="0.2">
      <c r="A17" s="111"/>
      <c r="B17" s="115">
        <f t="shared" si="7"/>
        <v>94</v>
      </c>
      <c r="C17" s="115">
        <f t="shared" si="8"/>
        <v>91</v>
      </c>
      <c r="D17" s="103" t="s">
        <v>37</v>
      </c>
      <c r="E17" s="104">
        <v>164317.85060005527</v>
      </c>
      <c r="F17" s="104">
        <v>180684.55202392119</v>
      </c>
      <c r="G17" s="104">
        <v>186140.41735561434</v>
      </c>
      <c r="H17" s="105">
        <f t="shared" si="2"/>
        <v>3.0195527346304818E-2</v>
      </c>
      <c r="I17" s="105">
        <f t="shared" si="3"/>
        <v>0.13280703633760726</v>
      </c>
      <c r="J17" s="101"/>
      <c r="K17" s="1"/>
      <c r="L17" s="1"/>
      <c r="M17" s="1">
        <f t="shared" si="6"/>
        <v>3</v>
      </c>
      <c r="N17" s="1"/>
      <c r="Q17" s="123"/>
      <c r="R17" s="56"/>
      <c r="S17" s="103" t="s">
        <v>37</v>
      </c>
      <c r="T17" s="104">
        <v>164317.85060005527</v>
      </c>
      <c r="U17" s="104">
        <v>180684.55202392119</v>
      </c>
      <c r="V17" s="104">
        <v>186140.41735561434</v>
      </c>
      <c r="W17" s="105">
        <f t="shared" si="4"/>
        <v>3.0195527346304818E-2</v>
      </c>
      <c r="X17" s="105">
        <f t="shared" si="5"/>
        <v>0.13280703633760726</v>
      </c>
      <c r="AA17" s="122">
        <v>0</v>
      </c>
      <c r="AB17" s="122"/>
    </row>
    <row r="18" spans="1:28" x14ac:dyDescent="0.2">
      <c r="A18" s="111"/>
      <c r="B18" s="115">
        <f t="shared" si="7"/>
        <v>56</v>
      </c>
      <c r="C18" s="115">
        <f t="shared" si="8"/>
        <v>55</v>
      </c>
      <c r="D18" s="103" t="s">
        <v>40</v>
      </c>
      <c r="E18" s="104">
        <v>231596.64445592035</v>
      </c>
      <c r="F18" s="104">
        <v>242388.63062790185</v>
      </c>
      <c r="G18" s="104">
        <v>244744.35907344663</v>
      </c>
      <c r="H18" s="105">
        <f t="shared" si="2"/>
        <v>9.7188075176724009E-3</v>
      </c>
      <c r="I18" s="105">
        <f t="shared" si="3"/>
        <v>5.6769883900579021E-2</v>
      </c>
      <c r="J18" s="101"/>
      <c r="K18" s="1"/>
      <c r="L18" s="1"/>
      <c r="M18" s="1">
        <f t="shared" si="6"/>
        <v>1</v>
      </c>
      <c r="N18" s="1"/>
      <c r="Q18" s="123"/>
      <c r="R18" s="56"/>
      <c r="S18" s="103" t="s">
        <v>40</v>
      </c>
      <c r="T18" s="104">
        <v>231596.64445592035</v>
      </c>
      <c r="U18" s="104">
        <v>242388.63062790185</v>
      </c>
      <c r="V18" s="104">
        <v>244744.35907344663</v>
      </c>
      <c r="W18" s="105">
        <f t="shared" si="4"/>
        <v>9.7188075176724009E-3</v>
      </c>
      <c r="X18" s="105">
        <f t="shared" si="5"/>
        <v>5.6769883900579021E-2</v>
      </c>
      <c r="AA18" s="122">
        <v>0</v>
      </c>
      <c r="AB18" s="122"/>
    </row>
    <row r="19" spans="1:28" x14ac:dyDescent="0.2">
      <c r="A19" s="111"/>
      <c r="B19" s="115">
        <f t="shared" si="7"/>
        <v>72</v>
      </c>
      <c r="C19" s="115">
        <f t="shared" si="8"/>
        <v>81</v>
      </c>
      <c r="D19" s="3" t="s">
        <v>24</v>
      </c>
      <c r="E19" s="102">
        <v>198372.43880491995</v>
      </c>
      <c r="F19" s="102">
        <v>197873.17530833985</v>
      </c>
      <c r="G19" s="102">
        <v>199703.74107107063</v>
      </c>
      <c r="H19" s="2">
        <f t="shared" si="2"/>
        <v>9.2512072941584034E-3</v>
      </c>
      <c r="I19" s="2">
        <f t="shared" si="3"/>
        <v>6.7111251652245407E-3</v>
      </c>
      <c r="J19" s="1"/>
      <c r="K19" s="1"/>
      <c r="L19" s="1"/>
      <c r="M19" s="1">
        <f t="shared" si="6"/>
        <v>-9</v>
      </c>
      <c r="Q19" s="123"/>
      <c r="R19" s="56"/>
      <c r="S19" s="3" t="s">
        <v>24</v>
      </c>
      <c r="T19" s="102">
        <v>198372.43880491995</v>
      </c>
      <c r="U19" s="102">
        <v>197873.17530833985</v>
      </c>
      <c r="V19" s="102">
        <v>199703.74107107063</v>
      </c>
      <c r="W19" s="2">
        <f t="shared" si="4"/>
        <v>9.2512072941584034E-3</v>
      </c>
      <c r="X19" s="2">
        <f t="shared" si="5"/>
        <v>6.7111251652245407E-3</v>
      </c>
      <c r="AA19" s="122">
        <v>-3187.0806021246826</v>
      </c>
      <c r="AB19" s="122"/>
    </row>
    <row r="20" spans="1:28" x14ac:dyDescent="0.2">
      <c r="A20" s="111"/>
      <c r="B20" s="115">
        <f t="shared" si="7"/>
        <v>67</v>
      </c>
      <c r="C20" s="115">
        <f t="shared" si="8"/>
        <v>66</v>
      </c>
      <c r="D20" s="103" t="s">
        <v>36</v>
      </c>
      <c r="E20" s="104">
        <v>206081.9684222358</v>
      </c>
      <c r="F20" s="104">
        <v>217747.41699652281</v>
      </c>
      <c r="G20" s="104">
        <v>224717.8843885941</v>
      </c>
      <c r="H20" s="105">
        <f t="shared" si="2"/>
        <v>3.2011711037576163E-2</v>
      </c>
      <c r="I20" s="105">
        <f t="shared" si="3"/>
        <v>9.0429629089021857E-2</v>
      </c>
      <c r="J20" s="101"/>
      <c r="K20" s="1"/>
      <c r="L20" s="1"/>
      <c r="M20" s="1">
        <f t="shared" si="6"/>
        <v>1</v>
      </c>
      <c r="Q20" s="123"/>
      <c r="R20" s="56"/>
      <c r="S20" s="103" t="s">
        <v>36</v>
      </c>
      <c r="T20" s="104">
        <v>206081.9684222358</v>
      </c>
      <c r="U20" s="104">
        <v>217747.41699652281</v>
      </c>
      <c r="V20" s="104">
        <v>224717.8843885941</v>
      </c>
      <c r="W20" s="105">
        <f t="shared" si="4"/>
        <v>3.2011711037576163E-2</v>
      </c>
      <c r="X20" s="105">
        <f t="shared" si="5"/>
        <v>9.0429629089021857E-2</v>
      </c>
      <c r="AA20" s="122">
        <v>0</v>
      </c>
      <c r="AB20" s="122"/>
    </row>
    <row r="21" spans="1:28" x14ac:dyDescent="0.2">
      <c r="A21" s="111"/>
      <c r="B21" s="115">
        <f t="shared" si="7"/>
        <v>82</v>
      </c>
      <c r="C21" s="115">
        <f t="shared" si="8"/>
        <v>80</v>
      </c>
      <c r="D21" s="103" t="s">
        <v>38</v>
      </c>
      <c r="E21" s="104">
        <v>183574.37849655177</v>
      </c>
      <c r="F21" s="104">
        <v>194544.80659121065</v>
      </c>
      <c r="G21" s="104">
        <v>199735.51061137122</v>
      </c>
      <c r="H21" s="105">
        <f t="shared" si="2"/>
        <v>2.6681277753497712E-2</v>
      </c>
      <c r="I21" s="105">
        <f t="shared" si="3"/>
        <v>8.8035880862987748E-2</v>
      </c>
      <c r="J21" s="101"/>
      <c r="K21" s="1"/>
      <c r="L21" s="1"/>
      <c r="M21" s="1">
        <f t="shared" si="6"/>
        <v>2</v>
      </c>
      <c r="N21" s="1"/>
      <c r="Q21" s="3"/>
      <c r="R21" s="56"/>
      <c r="S21" s="103" t="s">
        <v>38</v>
      </c>
      <c r="T21" s="104">
        <v>183574.37849655177</v>
      </c>
      <c r="U21" s="104">
        <v>194544.80659121065</v>
      </c>
      <c r="V21" s="104">
        <v>199735.51061137122</v>
      </c>
      <c r="W21" s="105">
        <f t="shared" si="4"/>
        <v>2.6681277753497712E-2</v>
      </c>
      <c r="X21" s="105">
        <f t="shared" si="5"/>
        <v>8.8035880862987748E-2</v>
      </c>
      <c r="AA21" s="122">
        <v>0</v>
      </c>
      <c r="AB21" s="122"/>
    </row>
    <row r="22" spans="1:28" x14ac:dyDescent="0.2">
      <c r="A22" s="111"/>
      <c r="B22" s="115">
        <f t="shared" si="7"/>
        <v>88</v>
      </c>
      <c r="C22" s="115">
        <f t="shared" si="8"/>
        <v>85</v>
      </c>
      <c r="D22" s="103" t="s">
        <v>39</v>
      </c>
      <c r="E22" s="104">
        <v>174200.99858961636</v>
      </c>
      <c r="F22" s="104">
        <v>189804.06313467943</v>
      </c>
      <c r="G22" s="104">
        <v>192292.060081823</v>
      </c>
      <c r="H22" s="105">
        <f t="shared" si="2"/>
        <v>1.3108238601710953E-2</v>
      </c>
      <c r="I22" s="105">
        <f t="shared" si="3"/>
        <v>0.10385165204951363</v>
      </c>
      <c r="J22" s="101"/>
      <c r="K22" s="1"/>
      <c r="L22" s="1"/>
      <c r="M22" s="1">
        <f t="shared" si="6"/>
        <v>3</v>
      </c>
      <c r="N22" s="1"/>
      <c r="Q22" s="3"/>
      <c r="R22" s="56"/>
      <c r="S22" s="103" t="s">
        <v>39</v>
      </c>
      <c r="T22" s="104">
        <v>174200.99858961636</v>
      </c>
      <c r="U22" s="104">
        <v>189804.06313467943</v>
      </c>
      <c r="V22" s="104">
        <v>192292.060081823</v>
      </c>
      <c r="W22" s="105">
        <f t="shared" si="4"/>
        <v>1.3108238601710953E-2</v>
      </c>
      <c r="X22" s="105">
        <f t="shared" si="5"/>
        <v>0.10385165204951363</v>
      </c>
      <c r="AA22" s="122">
        <v>0</v>
      </c>
      <c r="AB22" s="122"/>
    </row>
    <row r="23" spans="1:28" x14ac:dyDescent="0.2">
      <c r="A23" s="111"/>
      <c r="B23" s="118"/>
      <c r="C23" s="119"/>
      <c r="D23" s="149" t="s">
        <v>4</v>
      </c>
      <c r="E23" s="150"/>
      <c r="F23" s="150"/>
      <c r="G23" s="150"/>
      <c r="H23" s="151"/>
      <c r="I23" s="151"/>
      <c r="J23" s="1">
        <f>COUNTIF(I13:I22,"&lt;0")</f>
        <v>0</v>
      </c>
      <c r="K23" s="1">
        <f>COUNTIF(AA13:AA22,"=0")</f>
        <v>8</v>
      </c>
      <c r="L23" s="1"/>
      <c r="M23" s="1">
        <f t="shared" si="6"/>
        <v>0</v>
      </c>
      <c r="N23" s="1"/>
      <c r="Q23" s="123"/>
      <c r="R23" s="56"/>
      <c r="S23" s="149" t="s">
        <v>4</v>
      </c>
      <c r="T23" s="150">
        <v>196305.13987260667</v>
      </c>
      <c r="U23" s="150">
        <v>208943.79485696863</v>
      </c>
      <c r="V23" s="150">
        <v>213977.34867581073</v>
      </c>
      <c r="W23" s="151">
        <f t="shared" si="4"/>
        <v>2.4090468071989335E-2</v>
      </c>
      <c r="X23" s="151">
        <f t="shared" si="5"/>
        <v>9.0024177740188227E-2</v>
      </c>
      <c r="AA23" s="122">
        <v>0</v>
      </c>
      <c r="AB23" s="122"/>
    </row>
    <row r="24" spans="1:28" x14ac:dyDescent="0.2">
      <c r="A24" s="111"/>
      <c r="B24" s="120">
        <f t="shared" ref="B24:B31" si="11">RANK(E24,E$4:E$121)</f>
        <v>60</v>
      </c>
      <c r="C24" s="115">
        <f t="shared" ref="C24:C31" si="12">RANK(G24,G$4:G$121)</f>
        <v>60</v>
      </c>
      <c r="D24" s="103" t="s">
        <v>112</v>
      </c>
      <c r="E24" s="104">
        <v>215115.747882631</v>
      </c>
      <c r="F24" s="104">
        <v>227251.46529799103</v>
      </c>
      <c r="G24" s="104">
        <v>234021.29070179086</v>
      </c>
      <c r="H24" s="105">
        <f t="shared" si="2"/>
        <v>2.979001871307041E-2</v>
      </c>
      <c r="I24" s="105">
        <f t="shared" si="3"/>
        <v>8.7885443093989046E-2</v>
      </c>
      <c r="J24" s="101"/>
      <c r="K24" s="1"/>
      <c r="L24" s="1"/>
      <c r="M24" s="1">
        <f t="shared" si="6"/>
        <v>0</v>
      </c>
      <c r="N24" s="1"/>
      <c r="Q24" s="3"/>
      <c r="R24" s="56"/>
      <c r="S24" s="103" t="s">
        <v>112</v>
      </c>
      <c r="T24" s="104">
        <v>215115.747882631</v>
      </c>
      <c r="U24" s="104">
        <v>227251.46529799103</v>
      </c>
      <c r="V24" s="104">
        <v>234021.29070179086</v>
      </c>
      <c r="W24" s="105">
        <f t="shared" si="4"/>
        <v>2.979001871307041E-2</v>
      </c>
      <c r="X24" s="105">
        <f t="shared" si="5"/>
        <v>8.7885443093989046E-2</v>
      </c>
      <c r="AA24" s="122">
        <v>0</v>
      </c>
      <c r="AB24" s="122"/>
    </row>
    <row r="25" spans="1:28" x14ac:dyDescent="0.2">
      <c r="A25" s="111"/>
      <c r="B25" s="115">
        <f t="shared" si="11"/>
        <v>107</v>
      </c>
      <c r="C25" s="115">
        <f t="shared" si="12"/>
        <v>107</v>
      </c>
      <c r="D25" s="3" t="s">
        <v>169</v>
      </c>
      <c r="E25" s="102">
        <v>130212.99701486202</v>
      </c>
      <c r="F25" s="102">
        <v>129350.87475100369</v>
      </c>
      <c r="G25" s="102">
        <v>129261.73719025252</v>
      </c>
      <c r="H25" s="2">
        <f t="shared" si="2"/>
        <v>-6.8911447968755812E-4</v>
      </c>
      <c r="I25" s="2">
        <f t="shared" si="3"/>
        <v>-7.3054137944534858E-3</v>
      </c>
      <c r="J25" s="101"/>
      <c r="K25" s="1"/>
      <c r="L25" s="1"/>
      <c r="M25" s="1">
        <f t="shared" si="6"/>
        <v>0</v>
      </c>
      <c r="N25" s="1"/>
      <c r="Q25" s="3"/>
      <c r="R25" s="56"/>
      <c r="S25" s="3" t="s">
        <v>169</v>
      </c>
      <c r="T25" s="102">
        <v>130212.99701486202</v>
      </c>
      <c r="U25" s="102">
        <v>129350.87475100369</v>
      </c>
      <c r="V25" s="102">
        <v>129261.73719025252</v>
      </c>
      <c r="W25" s="2">
        <f t="shared" si="4"/>
        <v>-6.8911447968755812E-4</v>
      </c>
      <c r="X25" s="2">
        <f t="shared" si="5"/>
        <v>-7.3054137944534858E-3</v>
      </c>
      <c r="AA25" s="122">
        <v>-4235.8152639715117</v>
      </c>
      <c r="AB25" s="122"/>
    </row>
    <row r="26" spans="1:28" x14ac:dyDescent="0.2">
      <c r="A26" s="111"/>
      <c r="B26" s="115">
        <f t="shared" si="11"/>
        <v>99</v>
      </c>
      <c r="C26" s="115">
        <f t="shared" si="12"/>
        <v>98</v>
      </c>
      <c r="D26" s="103" t="s">
        <v>113</v>
      </c>
      <c r="E26" s="104">
        <v>147158.69377811908</v>
      </c>
      <c r="F26" s="104">
        <v>157030.1803995806</v>
      </c>
      <c r="G26" s="104">
        <v>160781.49790385153</v>
      </c>
      <c r="H26" s="105">
        <f t="shared" si="2"/>
        <v>2.3889149810089272E-2</v>
      </c>
      <c r="I26" s="105">
        <f t="shared" si="3"/>
        <v>9.2572200635814728E-2</v>
      </c>
      <c r="J26" s="101"/>
      <c r="K26" s="1"/>
      <c r="L26" s="1"/>
      <c r="M26" s="1">
        <f t="shared" si="6"/>
        <v>1</v>
      </c>
      <c r="N26" s="1"/>
      <c r="Q26" s="3"/>
      <c r="R26" s="56"/>
      <c r="S26" s="103" t="s">
        <v>113</v>
      </c>
      <c r="T26" s="104">
        <v>147158.69377811908</v>
      </c>
      <c r="U26" s="104">
        <v>157030.1803995806</v>
      </c>
      <c r="V26" s="104">
        <v>160781.49790385153</v>
      </c>
      <c r="W26" s="105">
        <f t="shared" si="4"/>
        <v>2.3889149810089272E-2</v>
      </c>
      <c r="X26" s="105">
        <f t="shared" si="5"/>
        <v>9.2572200635814728E-2</v>
      </c>
      <c r="AA26" s="122">
        <v>0</v>
      </c>
      <c r="AB26" s="122"/>
    </row>
    <row r="27" spans="1:28" x14ac:dyDescent="0.2">
      <c r="A27" s="111"/>
      <c r="B27" s="115">
        <f t="shared" si="11"/>
        <v>95</v>
      </c>
      <c r="C27" s="115">
        <f t="shared" si="12"/>
        <v>94</v>
      </c>
      <c r="D27" s="103" t="s">
        <v>114</v>
      </c>
      <c r="E27" s="104">
        <v>164110.90526352965</v>
      </c>
      <c r="F27" s="104">
        <v>176108.61165224994</v>
      </c>
      <c r="G27" s="104">
        <v>177231.42845402486</v>
      </c>
      <c r="H27" s="105">
        <f t="shared" si="2"/>
        <v>6.3757063964144933E-3</v>
      </c>
      <c r="I27" s="105">
        <f t="shared" si="3"/>
        <v>7.9949124462059595E-2</v>
      </c>
      <c r="J27" s="101"/>
      <c r="K27" s="1"/>
      <c r="L27" s="1"/>
      <c r="M27" s="1">
        <f t="shared" si="6"/>
        <v>1</v>
      </c>
      <c r="N27" s="1"/>
      <c r="Q27" s="3"/>
      <c r="R27" s="56"/>
      <c r="S27" s="103" t="s">
        <v>114</v>
      </c>
      <c r="T27" s="104">
        <v>164110.90526352965</v>
      </c>
      <c r="U27" s="104">
        <v>176108.61165224994</v>
      </c>
      <c r="V27" s="104">
        <v>177231.42845402486</v>
      </c>
      <c r="W27" s="105">
        <f t="shared" si="4"/>
        <v>6.3757063964144933E-3</v>
      </c>
      <c r="X27" s="105">
        <f t="shared" si="5"/>
        <v>7.9949124462059595E-2</v>
      </c>
      <c r="AA27" s="122">
        <v>0</v>
      </c>
      <c r="AB27" s="122"/>
    </row>
    <row r="28" spans="1:28" x14ac:dyDescent="0.2">
      <c r="A28" s="111"/>
      <c r="B28" s="115">
        <f t="shared" si="11"/>
        <v>37</v>
      </c>
      <c r="C28" s="115">
        <f t="shared" si="12"/>
        <v>42</v>
      </c>
      <c r="D28" s="3" t="s">
        <v>118</v>
      </c>
      <c r="E28" s="102">
        <v>279789.97928890376</v>
      </c>
      <c r="F28" s="102">
        <v>285095.58963576122</v>
      </c>
      <c r="G28" s="102">
        <v>286424.61368135968</v>
      </c>
      <c r="H28" s="2">
        <f t="shared" si="2"/>
        <v>4.6616787278135341E-3</v>
      </c>
      <c r="I28" s="2">
        <f t="shared" si="3"/>
        <v>2.371290926615055E-2</v>
      </c>
      <c r="J28" s="101"/>
      <c r="K28" s="1"/>
      <c r="L28" s="1"/>
      <c r="M28" s="1">
        <f t="shared" si="6"/>
        <v>-5</v>
      </c>
      <c r="N28" s="1"/>
      <c r="Q28" s="3"/>
      <c r="R28" s="56"/>
      <c r="S28" s="3" t="s">
        <v>118</v>
      </c>
      <c r="T28" s="102">
        <v>279789.97928890376</v>
      </c>
      <c r="U28" s="102">
        <v>285095.58963576122</v>
      </c>
      <c r="V28" s="102">
        <v>286424.61368135968</v>
      </c>
      <c r="W28" s="2">
        <f t="shared" si="4"/>
        <v>4.6616787278135341E-3</v>
      </c>
      <c r="X28" s="2">
        <f t="shared" si="5"/>
        <v>2.371290926615055E-2</v>
      </c>
      <c r="AA28" s="122">
        <v>-12540.56513620849</v>
      </c>
      <c r="AB28" s="122"/>
    </row>
    <row r="29" spans="1:28" x14ac:dyDescent="0.2">
      <c r="A29" s="111"/>
      <c r="B29" s="115">
        <f t="shared" si="11"/>
        <v>41</v>
      </c>
      <c r="C29" s="115">
        <f t="shared" si="12"/>
        <v>44</v>
      </c>
      <c r="D29" s="103" t="s">
        <v>115</v>
      </c>
      <c r="E29" s="104">
        <v>266150.48649486125</v>
      </c>
      <c r="F29" s="104">
        <v>276509.13553415221</v>
      </c>
      <c r="G29" s="104">
        <v>279889.94842955988</v>
      </c>
      <c r="H29" s="105">
        <f t="shared" si="2"/>
        <v>1.2226767440709274E-2</v>
      </c>
      <c r="I29" s="105">
        <f t="shared" si="3"/>
        <v>5.1622907459776268E-2</v>
      </c>
      <c r="J29" s="101"/>
      <c r="K29" s="1"/>
      <c r="L29" s="1"/>
      <c r="M29" s="1">
        <f t="shared" si="6"/>
        <v>-3</v>
      </c>
      <c r="N29" s="1"/>
      <c r="Q29" s="3"/>
      <c r="R29" s="56"/>
      <c r="S29" s="103" t="s">
        <v>115</v>
      </c>
      <c r="T29" s="104">
        <v>266150.48649486125</v>
      </c>
      <c r="U29" s="104">
        <v>276509.13553415221</v>
      </c>
      <c r="V29" s="104">
        <v>279889.94842955988</v>
      </c>
      <c r="W29" s="105">
        <f t="shared" si="4"/>
        <v>1.2226767440709274E-2</v>
      </c>
      <c r="X29" s="105">
        <f t="shared" si="5"/>
        <v>5.1622907459776268E-2</v>
      </c>
      <c r="AA29" s="122">
        <v>0</v>
      </c>
      <c r="AB29" s="122"/>
    </row>
    <row r="30" spans="1:28" x14ac:dyDescent="0.2">
      <c r="A30" s="111"/>
      <c r="B30" s="115">
        <f t="shared" si="11"/>
        <v>86</v>
      </c>
      <c r="C30" s="115">
        <f t="shared" si="12"/>
        <v>92</v>
      </c>
      <c r="D30" s="103" t="s">
        <v>116</v>
      </c>
      <c r="E30" s="104">
        <v>177906.15784359499</v>
      </c>
      <c r="F30" s="104">
        <v>183872.41665436039</v>
      </c>
      <c r="G30" s="104">
        <v>185737.61512322444</v>
      </c>
      <c r="H30" s="105">
        <f t="shared" si="2"/>
        <v>1.0143981913123046E-2</v>
      </c>
      <c r="I30" s="105">
        <f t="shared" si="3"/>
        <v>4.4020158574356039E-2</v>
      </c>
      <c r="J30" s="1"/>
      <c r="K30" s="1"/>
      <c r="L30" s="1"/>
      <c r="M30" s="1">
        <f t="shared" si="6"/>
        <v>-6</v>
      </c>
      <c r="Q30" s="3"/>
      <c r="R30" s="56"/>
      <c r="S30" s="103" t="s">
        <v>116</v>
      </c>
      <c r="T30" s="104">
        <v>177906.15784359499</v>
      </c>
      <c r="U30" s="104">
        <v>183872.41665436039</v>
      </c>
      <c r="V30" s="104">
        <v>185737.61512322444</v>
      </c>
      <c r="W30" s="105">
        <f t="shared" si="4"/>
        <v>1.0143981913123046E-2</v>
      </c>
      <c r="X30" s="105">
        <f t="shared" si="5"/>
        <v>4.4020158574356039E-2</v>
      </c>
      <c r="AA30" s="122">
        <v>0</v>
      </c>
      <c r="AB30" s="122"/>
    </row>
    <row r="31" spans="1:28" x14ac:dyDescent="0.2">
      <c r="A31" s="111"/>
      <c r="B31" s="118">
        <f t="shared" si="11"/>
        <v>78</v>
      </c>
      <c r="C31" s="115">
        <f t="shared" si="12"/>
        <v>76</v>
      </c>
      <c r="D31" s="103" t="s">
        <v>117</v>
      </c>
      <c r="E31" s="104">
        <v>194240.86233738833</v>
      </c>
      <c r="F31" s="104">
        <v>205068.31463125008</v>
      </c>
      <c r="G31" s="104">
        <v>209208.42278931034</v>
      </c>
      <c r="H31" s="105">
        <f t="shared" si="2"/>
        <v>2.0188921752757993E-2</v>
      </c>
      <c r="I31" s="105">
        <f t="shared" si="3"/>
        <v>7.7056703063457244E-2</v>
      </c>
      <c r="J31" s="101"/>
      <c r="K31" s="1"/>
      <c r="L31" s="1"/>
      <c r="M31" s="1">
        <f t="shared" si="6"/>
        <v>2</v>
      </c>
      <c r="N31" s="1"/>
      <c r="Q31" s="3"/>
      <c r="R31" s="56"/>
      <c r="S31" s="103" t="s">
        <v>117</v>
      </c>
      <c r="T31" s="104">
        <v>194240.86233738833</v>
      </c>
      <c r="U31" s="104">
        <v>205068.31463125008</v>
      </c>
      <c r="V31" s="104">
        <v>209208.42278931034</v>
      </c>
      <c r="W31" s="105">
        <f t="shared" si="4"/>
        <v>2.0188921752757993E-2</v>
      </c>
      <c r="X31" s="105">
        <f t="shared" si="5"/>
        <v>7.7056703063457244E-2</v>
      </c>
      <c r="AA31" s="122">
        <v>0</v>
      </c>
      <c r="AB31" s="122"/>
    </row>
    <row r="32" spans="1:28" x14ac:dyDescent="0.2">
      <c r="A32" s="111"/>
      <c r="B32" s="118"/>
      <c r="C32" s="119"/>
      <c r="D32" s="149" t="s">
        <v>9</v>
      </c>
      <c r="E32" s="150"/>
      <c r="F32" s="150"/>
      <c r="G32" s="150"/>
      <c r="H32" s="151"/>
      <c r="I32" s="151"/>
      <c r="J32" s="1">
        <f>COUNTIF(I24:I31,"&lt;0")</f>
        <v>1</v>
      </c>
      <c r="K32" s="1">
        <f>COUNTIF(AA24:AA31,"=0")</f>
        <v>6</v>
      </c>
      <c r="L32" s="1"/>
      <c r="M32" s="1">
        <f t="shared" si="6"/>
        <v>0</v>
      </c>
      <c r="N32" s="1"/>
      <c r="Q32" s="123"/>
      <c r="R32" s="56"/>
      <c r="S32" s="149" t="s">
        <v>9</v>
      </c>
      <c r="T32" s="150">
        <v>200594.83988044105</v>
      </c>
      <c r="U32" s="150">
        <v>209677.81441565469</v>
      </c>
      <c r="V32" s="150">
        <v>213018.29604855954</v>
      </c>
      <c r="W32" s="151">
        <f t="shared" si="4"/>
        <v>1.5931497770588443E-2</v>
      </c>
      <c r="X32" s="151">
        <f t="shared" si="5"/>
        <v>6.1933079512529465E-2</v>
      </c>
      <c r="AA32" s="122">
        <v>0</v>
      </c>
      <c r="AB32" s="122"/>
    </row>
    <row r="33" spans="1:28" x14ac:dyDescent="0.2">
      <c r="A33" s="111"/>
      <c r="B33" s="115">
        <f t="shared" ref="B33:B41" si="13">RANK(E33,E$4:E$121)</f>
        <v>83</v>
      </c>
      <c r="C33" s="115">
        <f t="shared" ref="C33:C41" si="14">RANK(G33,G$4:G$121)</f>
        <v>83</v>
      </c>
      <c r="D33" s="103" t="s">
        <v>170</v>
      </c>
      <c r="E33" s="104">
        <v>181844.81134296869</v>
      </c>
      <c r="F33" s="104">
        <v>194201.65364203337</v>
      </c>
      <c r="G33" s="104">
        <v>197558.05227176312</v>
      </c>
      <c r="H33" s="105">
        <f t="shared" si="2"/>
        <v>1.7283058958480924E-2</v>
      </c>
      <c r="I33" s="105">
        <f t="shared" si="3"/>
        <v>8.6410169268775316E-2</v>
      </c>
      <c r="J33" s="101"/>
      <c r="K33" s="1"/>
      <c r="L33" s="1"/>
      <c r="M33" s="1">
        <f t="shared" si="6"/>
        <v>0</v>
      </c>
      <c r="N33" s="1"/>
      <c r="Q33" s="3"/>
      <c r="R33" s="56"/>
      <c r="S33" s="103" t="s">
        <v>170</v>
      </c>
      <c r="T33" s="104">
        <v>181844.81134296869</v>
      </c>
      <c r="U33" s="104">
        <v>194201.65364203337</v>
      </c>
      <c r="V33" s="104">
        <v>197558.05227176312</v>
      </c>
      <c r="W33" s="105">
        <f t="shared" ref="W33:W42" si="15">+V33/U33*1-1</f>
        <v>1.7283058958480924E-2</v>
      </c>
      <c r="X33" s="105">
        <f t="shared" ref="X33:X42" si="16">+V33/T33*1-1</f>
        <v>8.6410169268775316E-2</v>
      </c>
      <c r="AA33" s="122">
        <v>0</v>
      </c>
      <c r="AB33" s="122"/>
    </row>
    <row r="34" spans="1:28" x14ac:dyDescent="0.2">
      <c r="A34" s="111"/>
      <c r="B34" s="115">
        <f t="shared" si="13"/>
        <v>74</v>
      </c>
      <c r="C34" s="115">
        <f t="shared" si="14"/>
        <v>61</v>
      </c>
      <c r="D34" s="103" t="s">
        <v>17</v>
      </c>
      <c r="E34" s="104">
        <v>197616.10428421668</v>
      </c>
      <c r="F34" s="104">
        <v>221173.62069155194</v>
      </c>
      <c r="G34" s="104">
        <v>231311.69141685299</v>
      </c>
      <c r="H34" s="105">
        <f t="shared" si="2"/>
        <v>4.5837612521791415E-2</v>
      </c>
      <c r="I34" s="105">
        <f t="shared" si="3"/>
        <v>0.17051032988776282</v>
      </c>
      <c r="J34" s="101"/>
      <c r="K34" s="1"/>
      <c r="L34" s="1"/>
      <c r="M34" s="1">
        <f t="shared" si="6"/>
        <v>13</v>
      </c>
      <c r="N34" s="1"/>
      <c r="Q34" s="3"/>
      <c r="R34" s="56"/>
      <c r="S34" s="103" t="s">
        <v>17</v>
      </c>
      <c r="T34" s="104">
        <v>197616.10428421668</v>
      </c>
      <c r="U34" s="104">
        <v>221173.62069155194</v>
      </c>
      <c r="V34" s="104">
        <v>231311.69141685299</v>
      </c>
      <c r="W34" s="105">
        <f t="shared" si="15"/>
        <v>4.5837612521791415E-2</v>
      </c>
      <c r="X34" s="105">
        <f t="shared" si="16"/>
        <v>0.17051032988776282</v>
      </c>
      <c r="AA34" s="122">
        <v>0</v>
      </c>
      <c r="AB34" s="122"/>
    </row>
    <row r="35" spans="1:28" x14ac:dyDescent="0.2">
      <c r="A35" s="111"/>
      <c r="B35" s="115">
        <f t="shared" si="13"/>
        <v>90</v>
      </c>
      <c r="C35" s="115">
        <f t="shared" si="14"/>
        <v>87</v>
      </c>
      <c r="D35" s="103" t="s">
        <v>171</v>
      </c>
      <c r="E35" s="104">
        <v>172929.14567573855</v>
      </c>
      <c r="F35" s="104">
        <v>186416.53114518631</v>
      </c>
      <c r="G35" s="104">
        <v>191954.52064648378</v>
      </c>
      <c r="H35" s="105">
        <f t="shared" si="2"/>
        <v>2.9707609444702854E-2</v>
      </c>
      <c r="I35" s="105">
        <f t="shared" si="3"/>
        <v>0.11001832511461052</v>
      </c>
      <c r="J35" s="101"/>
      <c r="K35" s="1"/>
      <c r="M35" s="1">
        <f t="shared" si="6"/>
        <v>3</v>
      </c>
      <c r="N35" s="1"/>
      <c r="Q35" s="3"/>
      <c r="R35" s="56"/>
      <c r="S35" s="103" t="s">
        <v>171</v>
      </c>
      <c r="T35" s="104">
        <v>172929.14567573855</v>
      </c>
      <c r="U35" s="104">
        <v>186416.53114518631</v>
      </c>
      <c r="V35" s="104">
        <v>191954.52064648378</v>
      </c>
      <c r="W35" s="105">
        <f t="shared" si="15"/>
        <v>2.9707609444702854E-2</v>
      </c>
      <c r="X35" s="105">
        <f t="shared" si="16"/>
        <v>0.11001832511461052</v>
      </c>
      <c r="AA35" s="122">
        <v>0</v>
      </c>
      <c r="AB35" s="122"/>
    </row>
    <row r="36" spans="1:28" x14ac:dyDescent="0.2">
      <c r="A36" s="111"/>
      <c r="B36" s="112">
        <f t="shared" si="13"/>
        <v>13</v>
      </c>
      <c r="C36" s="112">
        <f t="shared" si="14"/>
        <v>8</v>
      </c>
      <c r="D36" s="103" t="s">
        <v>22</v>
      </c>
      <c r="E36" s="104">
        <v>357989.30674040009</v>
      </c>
      <c r="F36" s="104">
        <v>409005.07963018987</v>
      </c>
      <c r="G36" s="104">
        <v>444450.4513256168</v>
      </c>
      <c r="H36" s="105">
        <f t="shared" si="2"/>
        <v>8.6662424162251339E-2</v>
      </c>
      <c r="I36" s="105">
        <f t="shared" si="3"/>
        <v>0.24151879108477114</v>
      </c>
      <c r="J36" s="101"/>
      <c r="K36" s="1"/>
      <c r="L36" s="1"/>
      <c r="M36" s="1">
        <f t="shared" si="6"/>
        <v>5</v>
      </c>
      <c r="N36" s="1"/>
      <c r="Q36" s="3"/>
      <c r="R36" s="56"/>
      <c r="S36" s="103" t="s">
        <v>22</v>
      </c>
      <c r="T36" s="104">
        <v>357989.30674040009</v>
      </c>
      <c r="U36" s="104">
        <v>409005.07963018987</v>
      </c>
      <c r="V36" s="104">
        <v>444450.4513256168</v>
      </c>
      <c r="W36" s="105">
        <f t="shared" si="15"/>
        <v>8.6662424162251339E-2</v>
      </c>
      <c r="X36" s="105">
        <f t="shared" si="16"/>
        <v>0.24151879108477114</v>
      </c>
      <c r="AA36" s="122">
        <v>0</v>
      </c>
      <c r="AB36" s="122"/>
    </row>
    <row r="37" spans="1:28" x14ac:dyDescent="0.2">
      <c r="A37" s="111"/>
      <c r="B37" s="115">
        <f t="shared" si="13"/>
        <v>62</v>
      </c>
      <c r="C37" s="115">
        <f t="shared" si="14"/>
        <v>64</v>
      </c>
      <c r="D37" s="103" t="s">
        <v>16</v>
      </c>
      <c r="E37" s="104">
        <v>212642.82898076461</v>
      </c>
      <c r="F37" s="104">
        <v>223075.6500296552</v>
      </c>
      <c r="G37" s="104">
        <v>227258.61998378337</v>
      </c>
      <c r="H37" s="105">
        <f t="shared" si="2"/>
        <v>1.8751351631485003E-2</v>
      </c>
      <c r="I37" s="105">
        <f t="shared" si="3"/>
        <v>6.8733994337240922E-2</v>
      </c>
      <c r="J37" s="101"/>
      <c r="K37" s="1"/>
      <c r="L37" s="1"/>
      <c r="M37" s="1">
        <f t="shared" si="6"/>
        <v>-2</v>
      </c>
      <c r="N37" s="1"/>
      <c r="Q37" s="3"/>
      <c r="R37" s="56"/>
      <c r="S37" s="103" t="s">
        <v>16</v>
      </c>
      <c r="T37" s="104">
        <v>212642.82898076461</v>
      </c>
      <c r="U37" s="104">
        <v>223075.6500296552</v>
      </c>
      <c r="V37" s="104">
        <v>227258.61998378337</v>
      </c>
      <c r="W37" s="105">
        <f t="shared" si="15"/>
        <v>1.8751351631485003E-2</v>
      </c>
      <c r="X37" s="105">
        <f t="shared" si="16"/>
        <v>6.8733994337240922E-2</v>
      </c>
      <c r="AA37" s="122">
        <v>0</v>
      </c>
      <c r="AB37" s="122"/>
    </row>
    <row r="38" spans="1:28" x14ac:dyDescent="0.2">
      <c r="A38" s="111"/>
      <c r="B38" s="112">
        <f t="shared" si="13"/>
        <v>46</v>
      </c>
      <c r="C38" s="112">
        <f t="shared" si="14"/>
        <v>49</v>
      </c>
      <c r="D38" s="103" t="s">
        <v>18</v>
      </c>
      <c r="E38" s="104">
        <v>258841.94663997259</v>
      </c>
      <c r="F38" s="104">
        <v>267484.73094846267</v>
      </c>
      <c r="G38" s="104">
        <v>269354.67352750181</v>
      </c>
      <c r="H38" s="105">
        <f t="shared" si="2"/>
        <v>6.9908385888368674E-3</v>
      </c>
      <c r="I38" s="105">
        <f t="shared" si="3"/>
        <v>4.061446386103551E-2</v>
      </c>
      <c r="J38" s="101"/>
      <c r="K38" s="1"/>
      <c r="L38" s="1"/>
      <c r="M38" s="1">
        <f t="shared" si="6"/>
        <v>-3</v>
      </c>
      <c r="N38" s="1"/>
      <c r="Q38" s="3"/>
      <c r="R38" s="56"/>
      <c r="S38" s="103" t="s">
        <v>18</v>
      </c>
      <c r="T38" s="104">
        <v>258841.94663997259</v>
      </c>
      <c r="U38" s="104">
        <v>267484.73094846267</v>
      </c>
      <c r="V38" s="104">
        <v>269354.67352750181</v>
      </c>
      <c r="W38" s="105">
        <f t="shared" si="15"/>
        <v>6.9908385888368674E-3</v>
      </c>
      <c r="X38" s="105">
        <f t="shared" si="16"/>
        <v>4.061446386103551E-2</v>
      </c>
      <c r="AA38" s="122">
        <v>0</v>
      </c>
      <c r="AB38" s="122"/>
    </row>
    <row r="39" spans="1:28" x14ac:dyDescent="0.2">
      <c r="A39" s="111"/>
      <c r="B39" s="112">
        <f t="shared" si="13"/>
        <v>65</v>
      </c>
      <c r="C39" s="112">
        <f t="shared" si="14"/>
        <v>70</v>
      </c>
      <c r="D39" s="3" t="s">
        <v>19</v>
      </c>
      <c r="E39" s="102">
        <v>210138.33892198955</v>
      </c>
      <c r="F39" s="102">
        <v>217239.84686683191</v>
      </c>
      <c r="G39" s="102">
        <v>215990.44502063081</v>
      </c>
      <c r="H39" s="2">
        <f t="shared" si="2"/>
        <v>-5.7512554175522812E-3</v>
      </c>
      <c r="I39" s="2">
        <f t="shared" si="3"/>
        <v>2.7848826295394646E-2</v>
      </c>
      <c r="J39" s="1"/>
      <c r="K39" s="1"/>
      <c r="L39" s="1"/>
      <c r="M39" s="1">
        <f t="shared" si="6"/>
        <v>-5</v>
      </c>
      <c r="Q39" s="3"/>
      <c r="R39" s="56"/>
      <c r="S39" s="3" t="s">
        <v>19</v>
      </c>
      <c r="T39" s="102">
        <v>210138.33892198955</v>
      </c>
      <c r="U39" s="102">
        <v>217239.84686683191</v>
      </c>
      <c r="V39" s="102">
        <v>215990.44502063081</v>
      </c>
      <c r="W39" s="2">
        <f t="shared" si="15"/>
        <v>-5.7512554175522812E-3</v>
      </c>
      <c r="X39" s="2">
        <f t="shared" si="16"/>
        <v>2.7848826295394646E-2</v>
      </c>
      <c r="AA39" s="122">
        <v>-1249.4018462011009</v>
      </c>
      <c r="AB39" s="122"/>
    </row>
    <row r="40" spans="1:28" x14ac:dyDescent="0.2">
      <c r="A40" s="111"/>
      <c r="B40" s="115">
        <f t="shared" si="13"/>
        <v>45</v>
      </c>
      <c r="C40" s="115">
        <f t="shared" si="14"/>
        <v>41</v>
      </c>
      <c r="D40" s="103" t="s">
        <v>20</v>
      </c>
      <c r="E40" s="104">
        <v>259208.07806117227</v>
      </c>
      <c r="F40" s="104">
        <v>278027.59073135309</v>
      </c>
      <c r="G40" s="104">
        <v>286948.61823590723</v>
      </c>
      <c r="H40" s="105">
        <f t="shared" si="2"/>
        <v>3.2086842464401855E-2</v>
      </c>
      <c r="I40" s="105">
        <f t="shared" si="3"/>
        <v>0.1070203536179466</v>
      </c>
      <c r="J40" s="101"/>
      <c r="K40" s="1"/>
      <c r="L40" s="1"/>
      <c r="M40" s="1">
        <f t="shared" si="6"/>
        <v>4</v>
      </c>
      <c r="N40" s="1"/>
      <c r="Q40" s="3"/>
      <c r="R40" s="56"/>
      <c r="S40" s="103" t="s">
        <v>20</v>
      </c>
      <c r="T40" s="104">
        <v>259208.07806117227</v>
      </c>
      <c r="U40" s="104">
        <v>278027.59073135309</v>
      </c>
      <c r="V40" s="104">
        <v>286948.61823590723</v>
      </c>
      <c r="W40" s="105">
        <f t="shared" si="15"/>
        <v>3.2086842464401855E-2</v>
      </c>
      <c r="X40" s="105">
        <f t="shared" si="16"/>
        <v>0.1070203536179466</v>
      </c>
      <c r="AA40" s="122">
        <v>0</v>
      </c>
      <c r="AB40" s="122"/>
    </row>
    <row r="41" spans="1:28" x14ac:dyDescent="0.2">
      <c r="A41" s="111"/>
      <c r="B41" s="115">
        <f t="shared" si="13"/>
        <v>63</v>
      </c>
      <c r="C41" s="115">
        <f t="shared" si="14"/>
        <v>63</v>
      </c>
      <c r="D41" s="103" t="s">
        <v>21</v>
      </c>
      <c r="E41" s="104">
        <v>211938.77698469543</v>
      </c>
      <c r="F41" s="104">
        <v>222700.73201868765</v>
      </c>
      <c r="G41" s="104">
        <v>227435.66535196351</v>
      </c>
      <c r="H41" s="105">
        <f t="shared" si="2"/>
        <v>2.1261417914327119E-2</v>
      </c>
      <c r="I41" s="105">
        <f t="shared" si="3"/>
        <v>7.3119646096604374E-2</v>
      </c>
      <c r="J41" s="101"/>
      <c r="K41" s="1"/>
      <c r="L41" s="1"/>
      <c r="M41" s="1">
        <f t="shared" si="6"/>
        <v>0</v>
      </c>
      <c r="N41" s="1"/>
      <c r="Q41" s="3"/>
      <c r="R41" s="56"/>
      <c r="S41" s="103" t="s">
        <v>21</v>
      </c>
      <c r="T41" s="104">
        <v>211938.77698469543</v>
      </c>
      <c r="U41" s="104">
        <v>222700.73201868765</v>
      </c>
      <c r="V41" s="104">
        <v>227435.66535196351</v>
      </c>
      <c r="W41" s="105">
        <f t="shared" si="15"/>
        <v>2.1261417914327119E-2</v>
      </c>
      <c r="X41" s="105">
        <f t="shared" si="16"/>
        <v>7.3119646096604374E-2</v>
      </c>
      <c r="AA41" s="122">
        <v>0</v>
      </c>
      <c r="AB41" s="122"/>
    </row>
    <row r="42" spans="1:28" x14ac:dyDescent="0.2">
      <c r="A42" s="111"/>
      <c r="B42" s="118"/>
      <c r="C42" s="119"/>
      <c r="D42" s="149" t="s">
        <v>2</v>
      </c>
      <c r="E42" s="150"/>
      <c r="F42" s="150"/>
      <c r="G42" s="150"/>
      <c r="H42" s="151"/>
      <c r="I42" s="151"/>
      <c r="J42" s="1">
        <f>COUNTIF(I33:I41,"&lt;0")</f>
        <v>0</v>
      </c>
      <c r="K42" s="1">
        <f>COUNTIF(AA33:AA41,"=0")</f>
        <v>8</v>
      </c>
      <c r="L42" s="1"/>
      <c r="M42" s="1">
        <f t="shared" si="6"/>
        <v>0</v>
      </c>
      <c r="N42" s="1"/>
      <c r="Q42" s="123"/>
      <c r="R42" s="56"/>
      <c r="S42" s="149" t="s">
        <v>2</v>
      </c>
      <c r="T42" s="150">
        <v>224703.30989026625</v>
      </c>
      <c r="U42" s="150">
        <v>236907.77245836516</v>
      </c>
      <c r="V42" s="150">
        <v>241246.66998701857</v>
      </c>
      <c r="W42" s="151">
        <f t="shared" si="15"/>
        <v>1.8314711601181921E-2</v>
      </c>
      <c r="X42" s="151">
        <f t="shared" si="16"/>
        <v>7.3623126000374794E-2</v>
      </c>
      <c r="AA42" s="122">
        <v>0</v>
      </c>
      <c r="AB42" s="122"/>
    </row>
    <row r="43" spans="1:28" x14ac:dyDescent="0.2">
      <c r="A43" s="111"/>
      <c r="B43" s="120">
        <f t="shared" ref="B43:B50" si="17">RANK(E43,E$4:E$121)</f>
        <v>38</v>
      </c>
      <c r="C43" s="115">
        <f t="shared" ref="C43:C50" si="18">RANK(G43,G$4:G$121)</f>
        <v>33</v>
      </c>
      <c r="D43" s="103" t="s">
        <v>103</v>
      </c>
      <c r="E43" s="104">
        <v>272856.56646304851</v>
      </c>
      <c r="F43" s="104">
        <v>306130.65742207406</v>
      </c>
      <c r="G43" s="104">
        <v>312706.48167500971</v>
      </c>
      <c r="H43" s="105">
        <f t="shared" si="2"/>
        <v>2.148044991086695E-2</v>
      </c>
      <c r="I43" s="105">
        <f t="shared" si="3"/>
        <v>0.1460471181929861</v>
      </c>
      <c r="J43" s="101"/>
      <c r="K43" s="1"/>
      <c r="L43" s="1"/>
      <c r="M43" s="1">
        <f t="shared" si="6"/>
        <v>5</v>
      </c>
      <c r="N43" s="1"/>
      <c r="Q43" s="3"/>
      <c r="R43" s="56"/>
      <c r="S43" s="103" t="s">
        <v>103</v>
      </c>
      <c r="T43" s="104">
        <v>272856.56646304851</v>
      </c>
      <c r="U43" s="104">
        <v>306130.65742207406</v>
      </c>
      <c r="V43" s="104">
        <v>312706.48167500971</v>
      </c>
      <c r="W43" s="105">
        <f t="shared" ref="W43:W51" si="19">+V43/U43*1-1</f>
        <v>2.148044991086695E-2</v>
      </c>
      <c r="X43" s="105">
        <f t="shared" ref="X43:X51" si="20">+V43/T43*1-1</f>
        <v>0.1460471181929861</v>
      </c>
      <c r="AA43" s="122">
        <v>0</v>
      </c>
      <c r="AB43" s="122"/>
    </row>
    <row r="44" spans="1:28" x14ac:dyDescent="0.2">
      <c r="A44" s="111"/>
      <c r="B44" s="115">
        <f t="shared" si="17"/>
        <v>44</v>
      </c>
      <c r="C44" s="115">
        <f t="shared" si="18"/>
        <v>48</v>
      </c>
      <c r="D44" s="103" t="s">
        <v>104</v>
      </c>
      <c r="E44" s="104">
        <v>260015.45870060983</v>
      </c>
      <c r="F44" s="104">
        <v>264481.66961447312</v>
      </c>
      <c r="G44" s="104">
        <v>271620.43417417444</v>
      </c>
      <c r="H44" s="105">
        <f t="shared" si="2"/>
        <v>2.6991528638288242E-2</v>
      </c>
      <c r="I44" s="105">
        <f t="shared" si="3"/>
        <v>4.4631867395726443E-2</v>
      </c>
      <c r="J44" s="101"/>
      <c r="K44" s="1"/>
      <c r="L44" s="1"/>
      <c r="M44" s="1">
        <f t="shared" si="6"/>
        <v>-4</v>
      </c>
      <c r="N44" s="1"/>
      <c r="Q44" s="3"/>
      <c r="R44" s="56"/>
      <c r="S44" s="103" t="s">
        <v>104</v>
      </c>
      <c r="T44" s="104">
        <v>260015.45870060983</v>
      </c>
      <c r="U44" s="104">
        <v>264481.66961447312</v>
      </c>
      <c r="V44" s="104">
        <v>271620.43417417444</v>
      </c>
      <c r="W44" s="105">
        <f t="shared" si="19"/>
        <v>2.6991528638288242E-2</v>
      </c>
      <c r="X44" s="105">
        <f t="shared" si="20"/>
        <v>4.4631867395726443E-2</v>
      </c>
      <c r="AA44" s="122">
        <v>0</v>
      </c>
      <c r="AB44" s="122"/>
    </row>
    <row r="45" spans="1:28" x14ac:dyDescent="0.2">
      <c r="A45" s="111"/>
      <c r="B45" s="115">
        <f t="shared" si="17"/>
        <v>106</v>
      </c>
      <c r="C45" s="115">
        <f t="shared" si="18"/>
        <v>106</v>
      </c>
      <c r="D45" s="3" t="s">
        <v>106</v>
      </c>
      <c r="E45" s="102">
        <v>135023.38280712705</v>
      </c>
      <c r="F45" s="102">
        <v>133474.61546674118</v>
      </c>
      <c r="G45" s="102">
        <v>135196.6664508362</v>
      </c>
      <c r="H45" s="2">
        <f t="shared" si="2"/>
        <v>1.2901711520750814E-2</v>
      </c>
      <c r="I45" s="2">
        <f t="shared" si="3"/>
        <v>1.2833602603237182E-3</v>
      </c>
      <c r="J45" s="101"/>
      <c r="K45" s="1"/>
      <c r="L45" s="1"/>
      <c r="M45" s="1">
        <f t="shared" si="6"/>
        <v>0</v>
      </c>
      <c r="N45" s="1"/>
      <c r="Q45" s="3"/>
      <c r="R45" s="56"/>
      <c r="S45" s="3" t="s">
        <v>106</v>
      </c>
      <c r="T45" s="102">
        <v>135023.38280712705</v>
      </c>
      <c r="U45" s="102">
        <v>133474.61546674118</v>
      </c>
      <c r="V45" s="102">
        <v>135196.6664508362</v>
      </c>
      <c r="W45" s="2">
        <f t="shared" si="19"/>
        <v>1.2901711520750814E-2</v>
      </c>
      <c r="X45" s="2">
        <f t="shared" si="20"/>
        <v>1.2833602603237182E-3</v>
      </c>
      <c r="AA45" s="122">
        <v>-4109.9806512412906</v>
      </c>
      <c r="AB45" s="122"/>
    </row>
    <row r="46" spans="1:28" x14ac:dyDescent="0.2">
      <c r="A46" s="111"/>
      <c r="B46" s="115">
        <f t="shared" si="17"/>
        <v>76</v>
      </c>
      <c r="C46" s="115">
        <f t="shared" si="18"/>
        <v>68</v>
      </c>
      <c r="D46" s="103" t="s">
        <v>160</v>
      </c>
      <c r="E46" s="104">
        <v>196049.71001305516</v>
      </c>
      <c r="F46" s="104">
        <v>212514.08218074907</v>
      </c>
      <c r="G46" s="104">
        <v>219605.4130775079</v>
      </c>
      <c r="H46" s="105">
        <f t="shared" si="2"/>
        <v>3.3368757608860156E-2</v>
      </c>
      <c r="I46" s="105">
        <f t="shared" si="3"/>
        <v>0.12015168531942311</v>
      </c>
      <c r="J46" s="101"/>
      <c r="K46" s="1"/>
      <c r="L46" s="1"/>
      <c r="M46" s="1">
        <f t="shared" si="6"/>
        <v>8</v>
      </c>
      <c r="N46" s="1"/>
      <c r="Q46" s="3"/>
      <c r="R46" s="56"/>
      <c r="S46" s="103" t="s">
        <v>160</v>
      </c>
      <c r="T46" s="104">
        <v>196049.71001305516</v>
      </c>
      <c r="U46" s="104">
        <v>212514.08218074907</v>
      </c>
      <c r="V46" s="104">
        <v>219605.4130775079</v>
      </c>
      <c r="W46" s="105">
        <f t="shared" si="19"/>
        <v>3.3368757608860156E-2</v>
      </c>
      <c r="X46" s="105">
        <f t="shared" si="20"/>
        <v>0.12015168531942311</v>
      </c>
      <c r="AA46" s="122">
        <v>0</v>
      </c>
      <c r="AB46" s="122"/>
    </row>
    <row r="47" spans="1:28" x14ac:dyDescent="0.2">
      <c r="A47" s="111"/>
      <c r="B47" s="112">
        <f t="shared" si="17"/>
        <v>58</v>
      </c>
      <c r="C47" s="112">
        <f t="shared" si="18"/>
        <v>58</v>
      </c>
      <c r="D47" s="103" t="s">
        <v>105</v>
      </c>
      <c r="E47" s="104">
        <v>223239.92471197536</v>
      </c>
      <c r="F47" s="104">
        <v>237896.00248342627</v>
      </c>
      <c r="G47" s="104">
        <v>239070.81978591104</v>
      </c>
      <c r="H47" s="105">
        <f t="shared" si="2"/>
        <v>4.9383650427947678E-3</v>
      </c>
      <c r="I47" s="105">
        <f t="shared" si="3"/>
        <v>7.0914264526655613E-2</v>
      </c>
      <c r="J47" s="101"/>
      <c r="K47" s="1"/>
      <c r="L47" s="1"/>
      <c r="M47" s="1">
        <f t="shared" si="6"/>
        <v>0</v>
      </c>
      <c r="N47" s="1"/>
      <c r="Q47" s="3"/>
      <c r="R47" s="56"/>
      <c r="S47" s="103" t="s">
        <v>105</v>
      </c>
      <c r="T47" s="104">
        <v>223239.92471197536</v>
      </c>
      <c r="U47" s="104">
        <v>237896.00248342627</v>
      </c>
      <c r="V47" s="104">
        <v>239070.81978591104</v>
      </c>
      <c r="W47" s="105">
        <f t="shared" si="19"/>
        <v>4.9383650427947678E-3</v>
      </c>
      <c r="X47" s="105">
        <f t="shared" si="20"/>
        <v>7.0914264526655613E-2</v>
      </c>
      <c r="AA47" s="122">
        <v>0</v>
      </c>
      <c r="AB47" s="122"/>
    </row>
    <row r="48" spans="1:28" x14ac:dyDescent="0.2">
      <c r="A48" s="111"/>
      <c r="B48" s="115">
        <f t="shared" si="17"/>
        <v>34</v>
      </c>
      <c r="C48" s="115">
        <f t="shared" si="18"/>
        <v>36</v>
      </c>
      <c r="D48" s="103" t="s">
        <v>107</v>
      </c>
      <c r="E48" s="104">
        <v>294337.77934088773</v>
      </c>
      <c r="F48" s="104">
        <v>305330.59951274667</v>
      </c>
      <c r="G48" s="104">
        <v>310508.48924211413</v>
      </c>
      <c r="H48" s="105">
        <f t="shared" si="2"/>
        <v>1.6958305972707866E-2</v>
      </c>
      <c r="I48" s="105">
        <f t="shared" si="3"/>
        <v>5.4939294362543523E-2</v>
      </c>
      <c r="J48" s="101"/>
      <c r="K48" s="1"/>
      <c r="L48" s="1"/>
      <c r="M48" s="1">
        <f t="shared" si="6"/>
        <v>-2</v>
      </c>
      <c r="N48" s="1"/>
      <c r="Q48" s="3"/>
      <c r="R48" s="56"/>
      <c r="S48" s="103" t="s">
        <v>107</v>
      </c>
      <c r="T48" s="104">
        <v>294337.77934088773</v>
      </c>
      <c r="U48" s="104">
        <v>305330.59951274667</v>
      </c>
      <c r="V48" s="104">
        <v>310508.48924211413</v>
      </c>
      <c r="W48" s="105">
        <f t="shared" si="19"/>
        <v>1.6958305972707866E-2</v>
      </c>
      <c r="X48" s="105">
        <f t="shared" si="20"/>
        <v>5.4939294362543523E-2</v>
      </c>
      <c r="AA48" s="122">
        <v>0</v>
      </c>
      <c r="AB48" s="122"/>
    </row>
    <row r="49" spans="1:28" x14ac:dyDescent="0.2">
      <c r="A49" s="111"/>
      <c r="B49" s="115">
        <f t="shared" si="17"/>
        <v>64</v>
      </c>
      <c r="C49" s="115">
        <f t="shared" si="18"/>
        <v>65</v>
      </c>
      <c r="D49" s="103" t="s">
        <v>108</v>
      </c>
      <c r="E49" s="104">
        <v>211636.67616879978</v>
      </c>
      <c r="F49" s="104">
        <v>222180.42624355797</v>
      </c>
      <c r="G49" s="104">
        <v>225350.41134009944</v>
      </c>
      <c r="H49" s="105">
        <f t="shared" si="2"/>
        <v>1.4267616414897377E-2</v>
      </c>
      <c r="I49" s="105">
        <f t="shared" si="3"/>
        <v>6.479848114965514E-2</v>
      </c>
      <c r="J49" s="101"/>
      <c r="K49" s="1"/>
      <c r="L49" s="1"/>
      <c r="M49" s="1">
        <f t="shared" si="6"/>
        <v>-1</v>
      </c>
      <c r="N49" s="1"/>
      <c r="Q49" s="3"/>
      <c r="R49" s="56"/>
      <c r="S49" s="103" t="s">
        <v>108</v>
      </c>
      <c r="T49" s="104">
        <v>211636.67616879978</v>
      </c>
      <c r="U49" s="104">
        <v>222180.42624355797</v>
      </c>
      <c r="V49" s="104">
        <v>225350.41134009944</v>
      </c>
      <c r="W49" s="105">
        <f t="shared" si="19"/>
        <v>1.4267616414897377E-2</v>
      </c>
      <c r="X49" s="105">
        <f t="shared" si="20"/>
        <v>6.479848114965514E-2</v>
      </c>
      <c r="AA49" s="122">
        <v>0</v>
      </c>
      <c r="AB49" s="122"/>
    </row>
    <row r="50" spans="1:28" x14ac:dyDescent="0.2">
      <c r="A50" s="111"/>
      <c r="B50" s="115">
        <f t="shared" si="17"/>
        <v>40</v>
      </c>
      <c r="C50" s="115">
        <f t="shared" si="18"/>
        <v>39</v>
      </c>
      <c r="D50" s="103" t="s">
        <v>109</v>
      </c>
      <c r="E50" s="104">
        <v>268290.69990109827</v>
      </c>
      <c r="F50" s="104">
        <v>291843.78556863224</v>
      </c>
      <c r="G50" s="104">
        <v>295866.6826219919</v>
      </c>
      <c r="H50" s="105">
        <f t="shared" si="2"/>
        <v>1.3784419104629464E-2</v>
      </c>
      <c r="I50" s="105">
        <f t="shared" si="3"/>
        <v>0.10278396802818413</v>
      </c>
      <c r="J50" s="101"/>
      <c r="K50" s="1"/>
      <c r="L50" s="1"/>
      <c r="M50" s="1">
        <f t="shared" si="6"/>
        <v>1</v>
      </c>
      <c r="N50" s="1"/>
      <c r="Q50" s="3"/>
      <c r="R50" s="56"/>
      <c r="S50" s="103" t="s">
        <v>109</v>
      </c>
      <c r="T50" s="104">
        <v>268290.69990109827</v>
      </c>
      <c r="U50" s="104">
        <v>291843.78556863224</v>
      </c>
      <c r="V50" s="104">
        <v>295866.6826219919</v>
      </c>
      <c r="W50" s="105">
        <f t="shared" si="19"/>
        <v>1.3784419104629464E-2</v>
      </c>
      <c r="X50" s="105">
        <f t="shared" si="20"/>
        <v>0.10278396802818413</v>
      </c>
      <c r="AA50" s="122">
        <v>0</v>
      </c>
      <c r="AB50" s="122"/>
    </row>
    <row r="51" spans="1:28" x14ac:dyDescent="0.2">
      <c r="A51" s="111"/>
      <c r="B51" s="118"/>
      <c r="C51" s="119"/>
      <c r="D51" s="149" t="s">
        <v>8</v>
      </c>
      <c r="E51" s="150"/>
      <c r="F51" s="150"/>
      <c r="G51" s="150"/>
      <c r="H51" s="151"/>
      <c r="I51" s="151"/>
      <c r="J51" s="1">
        <f>COUNTIF(I43:I50,"&lt;0")</f>
        <v>0</v>
      </c>
      <c r="K51" s="1">
        <f>COUNTIF(AA43:AA50,"=0")</f>
        <v>7</v>
      </c>
      <c r="L51" s="1"/>
      <c r="M51" s="1">
        <f t="shared" si="6"/>
        <v>0</v>
      </c>
      <c r="N51" s="1"/>
      <c r="Q51" s="3"/>
      <c r="R51" s="56"/>
      <c r="S51" s="149" t="s">
        <v>8</v>
      </c>
      <c r="T51" s="150">
        <v>231807.03534333975</v>
      </c>
      <c r="U51" s="150">
        <v>244717.71335386854</v>
      </c>
      <c r="V51" s="150">
        <v>248345.59621665074</v>
      </c>
      <c r="W51" s="151">
        <f t="shared" si="19"/>
        <v>1.482476610729111E-2</v>
      </c>
      <c r="X51" s="151">
        <f t="shared" si="20"/>
        <v>7.1346242139782357E-2</v>
      </c>
      <c r="AA51" s="122">
        <v>0</v>
      </c>
      <c r="AB51" s="122"/>
    </row>
    <row r="52" spans="1:28" x14ac:dyDescent="0.2">
      <c r="A52" s="111"/>
      <c r="B52" s="115">
        <f t="shared" ref="B52:B62" si="21">RANK(E52,E$4:E$121)</f>
        <v>24</v>
      </c>
      <c r="C52" s="115">
        <f t="shared" ref="C52:C62" si="22">RANK(G52,G$4:G$121)</f>
        <v>34</v>
      </c>
      <c r="D52" s="3" t="s">
        <v>172</v>
      </c>
      <c r="E52" s="102">
        <v>312564.63814932614</v>
      </c>
      <c r="F52" s="102">
        <v>312036.62600047648</v>
      </c>
      <c r="G52" s="102">
        <v>312478.34640368837</v>
      </c>
      <c r="H52" s="2">
        <f>+G52/F52*1-1</f>
        <v>1.4156043438671162E-3</v>
      </c>
      <c r="I52" s="2">
        <f t="shared" si="3"/>
        <v>-2.7607648180771882E-4</v>
      </c>
      <c r="J52" s="101"/>
      <c r="K52" s="1"/>
      <c r="L52" s="1"/>
      <c r="M52" s="1">
        <f t="shared" si="6"/>
        <v>-10</v>
      </c>
      <c r="N52" s="1"/>
      <c r="Q52" s="3"/>
      <c r="R52" s="56"/>
      <c r="S52" s="3" t="s">
        <v>172</v>
      </c>
      <c r="T52" s="102">
        <v>312564.63814932614</v>
      </c>
      <c r="U52" s="102">
        <v>312036.62600047648</v>
      </c>
      <c r="V52" s="102">
        <v>312478.34640368837</v>
      </c>
      <c r="W52" s="2">
        <f>+V52/U52*1-1</f>
        <v>1.4156043438671162E-3</v>
      </c>
      <c r="X52" s="2">
        <f t="shared" ref="X52:X64" si="23">+V52/T52*1-1</f>
        <v>-2.7607648180771882E-4</v>
      </c>
      <c r="AA52" s="122">
        <v>-5108.5088229181711</v>
      </c>
      <c r="AB52" s="122"/>
    </row>
    <row r="53" spans="1:28" x14ac:dyDescent="0.2">
      <c r="A53" s="111"/>
      <c r="B53" s="115">
        <f t="shared" si="21"/>
        <v>17</v>
      </c>
      <c r="C53" s="115">
        <f t="shared" si="22"/>
        <v>21</v>
      </c>
      <c r="D53" s="3" t="s">
        <v>173</v>
      </c>
      <c r="E53" s="102">
        <v>338893.03517272015</v>
      </c>
      <c r="F53" s="102">
        <v>346523.84340613952</v>
      </c>
      <c r="G53" s="102">
        <v>347839.18999610149</v>
      </c>
      <c r="H53" s="2">
        <f t="shared" ref="H53:H116" si="24">+G53/F53*1-1</f>
        <v>3.7958328553464593E-3</v>
      </c>
      <c r="I53" s="2">
        <f t="shared" si="3"/>
        <v>2.6398166662887634E-2</v>
      </c>
      <c r="J53" s="101"/>
      <c r="K53" s="1"/>
      <c r="L53" s="1"/>
      <c r="M53" s="1">
        <f t="shared" si="6"/>
        <v>-4</v>
      </c>
      <c r="N53" s="1"/>
      <c r="Q53" s="3"/>
      <c r="R53" s="56"/>
      <c r="S53" s="3" t="s">
        <v>173</v>
      </c>
      <c r="T53" s="102">
        <v>338893.03517272015</v>
      </c>
      <c r="U53" s="102">
        <v>346523.84340613952</v>
      </c>
      <c r="V53" s="102">
        <v>347839.18999610149</v>
      </c>
      <c r="W53" s="2">
        <f t="shared" ref="W53" si="25">+V53/U53*1-1</f>
        <v>3.7958328553464593E-3</v>
      </c>
      <c r="X53" s="2">
        <f t="shared" ref="X53" si="26">+V53/T53*1-1</f>
        <v>2.6398166662887634E-2</v>
      </c>
      <c r="AA53" s="122">
        <v>-3277.1124938324792</v>
      </c>
      <c r="AB53" s="122"/>
    </row>
    <row r="54" spans="1:28" x14ac:dyDescent="0.2">
      <c r="A54" s="111"/>
      <c r="B54" s="115">
        <f t="shared" si="21"/>
        <v>49</v>
      </c>
      <c r="C54" s="115">
        <f t="shared" si="22"/>
        <v>54</v>
      </c>
      <c r="D54" s="3" t="s">
        <v>51</v>
      </c>
      <c r="E54" s="102">
        <v>250504.25756075795</v>
      </c>
      <c r="F54" s="102">
        <v>246104.95333855366</v>
      </c>
      <c r="G54" s="102">
        <v>246792.46180110416</v>
      </c>
      <c r="H54" s="2">
        <f t="shared" si="24"/>
        <v>2.7935580053308762E-3</v>
      </c>
      <c r="I54" s="2">
        <f t="shared" si="3"/>
        <v>-1.4817296104252975E-2</v>
      </c>
      <c r="J54" s="101"/>
      <c r="K54" s="1"/>
      <c r="L54" s="1"/>
      <c r="M54" s="1">
        <f t="shared" si="6"/>
        <v>-5</v>
      </c>
      <c r="N54" s="1"/>
      <c r="Q54" s="3"/>
      <c r="R54" s="56"/>
      <c r="S54" s="3" t="s">
        <v>51</v>
      </c>
      <c r="T54" s="102">
        <v>250504.25756075795</v>
      </c>
      <c r="U54" s="102">
        <v>246104.95333855366</v>
      </c>
      <c r="V54" s="102">
        <v>246792.46180110416</v>
      </c>
      <c r="W54" s="2">
        <f t="shared" ref="W54:W64" si="27">+V54/U54*1-1</f>
        <v>2.7935580053308762E-3</v>
      </c>
      <c r="X54" s="2">
        <f t="shared" si="23"/>
        <v>-1.4817296104252975E-2</v>
      </c>
      <c r="AA54" s="122">
        <v>-8124.4912347506906</v>
      </c>
      <c r="AB54" s="122"/>
    </row>
    <row r="55" spans="1:28" x14ac:dyDescent="0.2">
      <c r="A55" s="111"/>
      <c r="B55" s="112">
        <f t="shared" si="21"/>
        <v>59</v>
      </c>
      <c r="C55" s="112">
        <f t="shared" si="22"/>
        <v>67</v>
      </c>
      <c r="D55" s="3" t="s">
        <v>174</v>
      </c>
      <c r="E55" s="102">
        <v>218133.85706603099</v>
      </c>
      <c r="F55" s="102">
        <v>215295.98126537865</v>
      </c>
      <c r="G55" s="102">
        <v>220096.73953111994</v>
      </c>
      <c r="H55" s="2">
        <f t="shared" si="24"/>
        <v>2.2298410948153213E-2</v>
      </c>
      <c r="I55" s="2">
        <f t="shared" si="3"/>
        <v>8.9985227029418802E-3</v>
      </c>
      <c r="J55" s="101"/>
      <c r="K55" s="1"/>
      <c r="L55" s="1"/>
      <c r="M55" s="1">
        <f t="shared" si="6"/>
        <v>-8</v>
      </c>
      <c r="N55" s="1"/>
      <c r="Q55" s="3"/>
      <c r="R55" s="56"/>
      <c r="S55" s="3" t="s">
        <v>174</v>
      </c>
      <c r="T55" s="102">
        <v>218133.85706603099</v>
      </c>
      <c r="U55" s="102">
        <v>215295.98126537865</v>
      </c>
      <c r="V55" s="102">
        <v>220096.73953111994</v>
      </c>
      <c r="W55" s="2">
        <f t="shared" si="27"/>
        <v>2.2298410948153213E-2</v>
      </c>
      <c r="X55" s="2">
        <f t="shared" si="23"/>
        <v>8.9985227029418802E-3</v>
      </c>
      <c r="AA55" s="122">
        <v>-11463.880803011707</v>
      </c>
      <c r="AB55" s="122"/>
    </row>
    <row r="56" spans="1:28" x14ac:dyDescent="0.2">
      <c r="A56" s="111"/>
      <c r="B56" s="115">
        <f t="shared" si="21"/>
        <v>26</v>
      </c>
      <c r="C56" s="115">
        <f t="shared" si="22"/>
        <v>27</v>
      </c>
      <c r="D56" s="3" t="s">
        <v>59</v>
      </c>
      <c r="E56" s="102">
        <v>312070.21326829126</v>
      </c>
      <c r="F56" s="102">
        <v>330792.49541080656</v>
      </c>
      <c r="G56" s="102">
        <v>328645.77836127247</v>
      </c>
      <c r="H56" s="2">
        <f t="shared" si="24"/>
        <v>-6.4896183538508678E-3</v>
      </c>
      <c r="I56" s="2">
        <f t="shared" si="3"/>
        <v>5.3114858093588513E-2</v>
      </c>
      <c r="J56" s="101"/>
      <c r="K56" s="1"/>
      <c r="L56" s="1"/>
      <c r="M56" s="1">
        <f t="shared" si="6"/>
        <v>-1</v>
      </c>
      <c r="N56" s="1"/>
      <c r="Q56" s="3"/>
      <c r="R56" s="56"/>
      <c r="S56" s="3" t="s">
        <v>59</v>
      </c>
      <c r="T56" s="102">
        <v>312070.21326829126</v>
      </c>
      <c r="U56" s="102">
        <v>330792.49541080656</v>
      </c>
      <c r="V56" s="102">
        <v>328645.77836127247</v>
      </c>
      <c r="W56" s="2">
        <f t="shared" si="27"/>
        <v>-6.4896183538508678E-3</v>
      </c>
      <c r="X56" s="2">
        <f t="shared" si="23"/>
        <v>5.3114858093588513E-2</v>
      </c>
      <c r="AA56" s="122">
        <v>-4481.946309978026</v>
      </c>
      <c r="AB56" s="122"/>
    </row>
    <row r="57" spans="1:28" x14ac:dyDescent="0.2">
      <c r="A57" s="111"/>
      <c r="B57" s="112">
        <f t="shared" si="21"/>
        <v>33</v>
      </c>
      <c r="C57" s="112">
        <f t="shared" si="22"/>
        <v>35</v>
      </c>
      <c r="D57" s="3" t="s">
        <v>61</v>
      </c>
      <c r="E57" s="102">
        <v>294363.97242844815</v>
      </c>
      <c r="F57" s="102">
        <v>312744.80987633526</v>
      </c>
      <c r="G57" s="102">
        <v>311765.55194350594</v>
      </c>
      <c r="H57" s="2">
        <f t="shared" si="24"/>
        <v>-3.1311724508442662E-3</v>
      </c>
      <c r="I57" s="2">
        <f t="shared" si="3"/>
        <v>5.9115860448199609E-2</v>
      </c>
      <c r="J57" s="101"/>
      <c r="K57" s="1"/>
      <c r="M57" s="1">
        <f t="shared" si="6"/>
        <v>-2</v>
      </c>
      <c r="N57" s="1"/>
      <c r="Q57" s="3"/>
      <c r="R57" s="56"/>
      <c r="S57" s="3" t="s">
        <v>61</v>
      </c>
      <c r="T57" s="102">
        <v>294363.97242844815</v>
      </c>
      <c r="U57" s="102">
        <v>312744.80987633526</v>
      </c>
      <c r="V57" s="102">
        <v>311765.55194350594</v>
      </c>
      <c r="W57" s="2">
        <f t="shared" si="27"/>
        <v>-3.1311724508442662E-3</v>
      </c>
      <c r="X57" s="2">
        <f t="shared" si="23"/>
        <v>5.9115860448199609E-2</v>
      </c>
      <c r="AA57" s="122">
        <v>-979.25793282932136</v>
      </c>
      <c r="AB57" s="122"/>
    </row>
    <row r="58" spans="1:28" x14ac:dyDescent="0.2">
      <c r="A58" s="111"/>
      <c r="B58" s="112">
        <f t="shared" si="21"/>
        <v>15</v>
      </c>
      <c r="C58" s="112">
        <f t="shared" si="22"/>
        <v>20</v>
      </c>
      <c r="D58" s="3" t="s">
        <v>10</v>
      </c>
      <c r="E58" s="102">
        <v>342641.56331388978</v>
      </c>
      <c r="F58" s="102">
        <v>353381.65943040297</v>
      </c>
      <c r="G58" s="102">
        <v>351827.92571055837</v>
      </c>
      <c r="H58" s="2">
        <f t="shared" si="24"/>
        <v>-4.3967582311684739E-3</v>
      </c>
      <c r="I58" s="2">
        <f t="shared" si="3"/>
        <v>2.6810414673053229E-2</v>
      </c>
      <c r="J58" s="101"/>
      <c r="K58" s="1"/>
      <c r="L58" s="1"/>
      <c r="M58" s="1">
        <f t="shared" si="6"/>
        <v>-5</v>
      </c>
      <c r="N58" s="1"/>
      <c r="Q58" s="3"/>
      <c r="R58" s="56"/>
      <c r="S58" s="3" t="s">
        <v>10</v>
      </c>
      <c r="T58" s="102">
        <v>342641.56331388978</v>
      </c>
      <c r="U58" s="102">
        <v>353381.65943040297</v>
      </c>
      <c r="V58" s="102">
        <v>351827.92571055837</v>
      </c>
      <c r="W58" s="2">
        <f t="shared" si="27"/>
        <v>-4.3967582311684739E-3</v>
      </c>
      <c r="X58" s="2">
        <f t="shared" si="23"/>
        <v>2.6810414673053229E-2</v>
      </c>
      <c r="AA58" s="122">
        <v>-1553.7337198446039</v>
      </c>
      <c r="AB58" s="122"/>
    </row>
    <row r="59" spans="1:28" x14ac:dyDescent="0.2">
      <c r="A59" s="111"/>
      <c r="B59" s="115">
        <f t="shared" si="21"/>
        <v>14</v>
      </c>
      <c r="C59" s="115">
        <f t="shared" si="22"/>
        <v>15</v>
      </c>
      <c r="D59" s="103" t="s">
        <v>46</v>
      </c>
      <c r="E59" s="104">
        <v>353249.66165098455</v>
      </c>
      <c r="F59" s="104">
        <v>371646.60829061363</v>
      </c>
      <c r="G59" s="104">
        <v>374989.76667570509</v>
      </c>
      <c r="H59" s="105">
        <f t="shared" si="24"/>
        <v>8.9955304596167629E-3</v>
      </c>
      <c r="I59" s="105">
        <f t="shared" si="3"/>
        <v>6.1543172959072967E-2</v>
      </c>
      <c r="J59" s="101"/>
      <c r="K59" s="1"/>
      <c r="L59" s="1"/>
      <c r="M59" s="1">
        <f t="shared" si="6"/>
        <v>-1</v>
      </c>
      <c r="N59" s="1"/>
      <c r="Q59" s="3"/>
      <c r="R59" s="56"/>
      <c r="S59" s="103" t="s">
        <v>46</v>
      </c>
      <c r="T59" s="104">
        <v>353249.66165098455</v>
      </c>
      <c r="U59" s="104">
        <v>371646.60829061363</v>
      </c>
      <c r="V59" s="104">
        <v>374989.76667570509</v>
      </c>
      <c r="W59" s="105">
        <f t="shared" si="27"/>
        <v>8.9955304596167629E-3</v>
      </c>
      <c r="X59" s="105">
        <f t="shared" si="23"/>
        <v>6.1543172959072967E-2</v>
      </c>
      <c r="AA59" s="122">
        <v>0</v>
      </c>
      <c r="AB59" s="122"/>
    </row>
    <row r="60" spans="1:28" x14ac:dyDescent="0.2">
      <c r="A60" s="111"/>
      <c r="B60" s="115">
        <f t="shared" si="21"/>
        <v>4</v>
      </c>
      <c r="C60" s="115">
        <f t="shared" si="22"/>
        <v>5</v>
      </c>
      <c r="D60" s="103" t="s">
        <v>48</v>
      </c>
      <c r="E60" s="104">
        <v>456883.30255955207</v>
      </c>
      <c r="F60" s="104">
        <v>485183.28177471366</v>
      </c>
      <c r="G60" s="104">
        <v>487494.69100432139</v>
      </c>
      <c r="H60" s="105">
        <f t="shared" si="24"/>
        <v>4.7639919107538287E-3</v>
      </c>
      <c r="I60" s="105">
        <f t="shared" si="3"/>
        <v>6.7000453449005848E-2</v>
      </c>
      <c r="J60" s="101"/>
      <c r="K60" s="1"/>
      <c r="L60" s="1"/>
      <c r="M60" s="1">
        <f t="shared" si="6"/>
        <v>-1</v>
      </c>
      <c r="N60" s="1"/>
      <c r="Q60" s="3"/>
      <c r="R60" s="56"/>
      <c r="S60" s="103" t="s">
        <v>48</v>
      </c>
      <c r="T60" s="104">
        <v>456883.30255955207</v>
      </c>
      <c r="U60" s="104">
        <v>485183.28177471366</v>
      </c>
      <c r="V60" s="104">
        <v>487494.69100432139</v>
      </c>
      <c r="W60" s="105">
        <f t="shared" si="27"/>
        <v>4.7639919107538287E-3</v>
      </c>
      <c r="X60" s="105">
        <f t="shared" si="23"/>
        <v>6.7000453449005848E-2</v>
      </c>
      <c r="AA60" s="122">
        <v>0</v>
      </c>
      <c r="AB60" s="122"/>
    </row>
    <row r="61" spans="1:28" x14ac:dyDescent="0.2">
      <c r="A61" s="111"/>
      <c r="B61" s="115">
        <f t="shared" si="21"/>
        <v>48</v>
      </c>
      <c r="C61" s="115">
        <f t="shared" si="22"/>
        <v>46</v>
      </c>
      <c r="D61" s="3" t="s">
        <v>12</v>
      </c>
      <c r="E61" s="102">
        <v>253895.25805476657</v>
      </c>
      <c r="F61" s="102">
        <v>272673.30961211195</v>
      </c>
      <c r="G61" s="102">
        <v>272552.66478509543</v>
      </c>
      <c r="H61" s="2">
        <f t="shared" si="24"/>
        <v>-4.4245191136649265E-4</v>
      </c>
      <c r="I61" s="2">
        <f t="shared" si="3"/>
        <v>7.348466006523191E-2</v>
      </c>
      <c r="J61" s="101"/>
      <c r="K61" s="1"/>
      <c r="L61" s="1"/>
      <c r="M61" s="1">
        <f t="shared" si="6"/>
        <v>2</v>
      </c>
      <c r="N61" s="1"/>
      <c r="Q61" s="3"/>
      <c r="R61" s="56"/>
      <c r="S61" s="3" t="s">
        <v>12</v>
      </c>
      <c r="T61" s="102">
        <v>253895.25805476657</v>
      </c>
      <c r="U61" s="102">
        <v>272673.30961211195</v>
      </c>
      <c r="V61" s="102">
        <v>272552.66478509543</v>
      </c>
      <c r="W61" s="2">
        <f t="shared" si="27"/>
        <v>-4.4245191136649265E-4</v>
      </c>
      <c r="X61" s="2">
        <f t="shared" si="23"/>
        <v>7.348466006523191E-2</v>
      </c>
      <c r="Y61" s="126"/>
      <c r="AA61" s="122">
        <v>-120.64482701651286</v>
      </c>
      <c r="AB61" s="122"/>
    </row>
    <row r="62" spans="1:28" x14ac:dyDescent="0.2">
      <c r="A62" s="111"/>
      <c r="B62" s="115">
        <f t="shared" si="21"/>
        <v>36</v>
      </c>
      <c r="C62" s="115">
        <f t="shared" si="22"/>
        <v>40</v>
      </c>
      <c r="D62" s="103" t="s">
        <v>13</v>
      </c>
      <c r="E62" s="104">
        <v>279983.04120927554</v>
      </c>
      <c r="F62" s="104">
        <v>290295.08103676367</v>
      </c>
      <c r="G62" s="104">
        <v>295840.71944647218</v>
      </c>
      <c r="H62" s="105">
        <f t="shared" si="24"/>
        <v>1.9103452906962026E-2</v>
      </c>
      <c r="I62" s="105">
        <f t="shared" si="3"/>
        <v>5.6637995532535568E-2</v>
      </c>
      <c r="J62" s="101"/>
      <c r="K62" s="1"/>
      <c r="L62" s="1"/>
      <c r="M62" s="1">
        <f t="shared" si="6"/>
        <v>-4</v>
      </c>
      <c r="N62" s="1"/>
      <c r="Q62" s="3"/>
      <c r="R62" s="56"/>
      <c r="S62" s="103" t="s">
        <v>13</v>
      </c>
      <c r="T62" s="104">
        <v>279983.04120927554</v>
      </c>
      <c r="U62" s="104">
        <v>290295.08103676367</v>
      </c>
      <c r="V62" s="104">
        <v>295840.71944647218</v>
      </c>
      <c r="W62" s="105">
        <f t="shared" si="27"/>
        <v>1.9103452906962026E-2</v>
      </c>
      <c r="X62" s="105">
        <f t="shared" si="23"/>
        <v>5.6637995532535568E-2</v>
      </c>
      <c r="AA62" s="122">
        <v>0</v>
      </c>
      <c r="AB62" s="122"/>
    </row>
    <row r="63" spans="1:28" x14ac:dyDescent="0.2">
      <c r="A63" s="111"/>
      <c r="B63" s="118"/>
      <c r="C63" s="119"/>
      <c r="D63" s="149" t="s">
        <v>157</v>
      </c>
      <c r="E63" s="150"/>
      <c r="F63" s="150"/>
      <c r="G63" s="150"/>
      <c r="H63" s="151"/>
      <c r="I63" s="151"/>
      <c r="J63" s="1">
        <f>COUNTIF(I52:I62,"&lt;0")</f>
        <v>2</v>
      </c>
      <c r="K63" s="1">
        <f>COUNTIF(AA52:AA62,"=0")</f>
        <v>3</v>
      </c>
      <c r="L63" s="1"/>
      <c r="M63" s="1">
        <f t="shared" si="6"/>
        <v>0</v>
      </c>
      <c r="N63" s="1"/>
      <c r="Q63" s="123"/>
      <c r="R63" s="56"/>
      <c r="S63" s="149" t="s">
        <v>157</v>
      </c>
      <c r="T63" s="150">
        <v>332745.3779330891</v>
      </c>
      <c r="U63" s="150">
        <v>349246.68192648335</v>
      </c>
      <c r="V63" s="150">
        <v>351178.78674514516</v>
      </c>
      <c r="W63" s="151">
        <f t="shared" si="27"/>
        <v>5.5322066569225559E-3</v>
      </c>
      <c r="X63" s="151">
        <f t="shared" si="23"/>
        <v>5.5397940991873895E-2</v>
      </c>
      <c r="AA63" s="122">
        <v>0</v>
      </c>
      <c r="AB63" s="122"/>
    </row>
    <row r="64" spans="1:28" x14ac:dyDescent="0.2">
      <c r="A64" s="111"/>
      <c r="B64" s="115"/>
      <c r="C64" s="119"/>
      <c r="D64" s="149" t="s">
        <v>23</v>
      </c>
      <c r="E64" s="150"/>
      <c r="F64" s="150"/>
      <c r="G64" s="150"/>
      <c r="H64" s="151"/>
      <c r="I64" s="151"/>
      <c r="J64" s="101"/>
      <c r="K64" s="1"/>
      <c r="L64" s="1"/>
      <c r="M64" s="1">
        <f t="shared" si="6"/>
        <v>0</v>
      </c>
      <c r="Q64" s="123"/>
      <c r="R64" s="56"/>
      <c r="S64" s="149" t="s">
        <v>23</v>
      </c>
      <c r="T64" s="150">
        <v>617687.83465460071</v>
      </c>
      <c r="U64" s="150">
        <v>631597.14413276396</v>
      </c>
      <c r="V64" s="150">
        <v>638110.27643661445</v>
      </c>
      <c r="W64" s="151">
        <f t="shared" si="27"/>
        <v>1.0312162371781453E-2</v>
      </c>
      <c r="X64" s="151">
        <f t="shared" si="23"/>
        <v>3.3062723007056816E-2</v>
      </c>
      <c r="AA64" s="122">
        <v>0</v>
      </c>
      <c r="AB64" s="122"/>
    </row>
    <row r="65" spans="1:28" x14ac:dyDescent="0.2">
      <c r="A65" s="111"/>
      <c r="B65" s="115">
        <f t="shared" ref="B65:B83" si="28">RANK(E65,E$4:E$121)</f>
        <v>10</v>
      </c>
      <c r="C65" s="115">
        <f t="shared" ref="C65:C83" si="29">RANK(G65,G$4:G$121)</f>
        <v>12</v>
      </c>
      <c r="D65" s="3" t="s">
        <v>42</v>
      </c>
      <c r="E65" s="102">
        <v>390948.1269391161</v>
      </c>
      <c r="F65" s="102">
        <v>378850.8145289137</v>
      </c>
      <c r="G65" s="102">
        <v>389473.33388388698</v>
      </c>
      <c r="H65" s="2">
        <f t="shared" si="24"/>
        <v>2.8038792441774207E-2</v>
      </c>
      <c r="I65" s="2">
        <f t="shared" si="3"/>
        <v>-3.7723497149758645E-3</v>
      </c>
      <c r="J65" s="101"/>
      <c r="K65" s="1"/>
      <c r="L65" s="1"/>
      <c r="M65" s="1">
        <f t="shared" si="6"/>
        <v>-2</v>
      </c>
      <c r="N65" s="1"/>
      <c r="Q65" s="3"/>
      <c r="R65" s="56"/>
      <c r="S65" s="3" t="s">
        <v>42</v>
      </c>
      <c r="T65" s="102">
        <v>390948.1269391161</v>
      </c>
      <c r="U65" s="102">
        <v>378850.8145289137</v>
      </c>
      <c r="V65" s="102">
        <v>389473.33388388698</v>
      </c>
      <c r="W65" s="2">
        <f t="shared" ref="W65:W123" si="30">+V65/U65*1-1</f>
        <v>2.8038792441774207E-2</v>
      </c>
      <c r="X65" s="2">
        <f t="shared" ref="X65:X123" si="31">+V65/T65*1-1</f>
        <v>-3.7723497149758645E-3</v>
      </c>
      <c r="AA65" s="122">
        <v>-30938.554814567557</v>
      </c>
      <c r="AB65" s="122"/>
    </row>
    <row r="66" spans="1:28" x14ac:dyDescent="0.2">
      <c r="A66" s="111"/>
      <c r="B66" s="115">
        <f t="shared" si="28"/>
        <v>6</v>
      </c>
      <c r="C66" s="115">
        <f t="shared" si="29"/>
        <v>9</v>
      </c>
      <c r="D66" s="103" t="s">
        <v>43</v>
      </c>
      <c r="E66" s="104">
        <v>417134.38575078378</v>
      </c>
      <c r="F66" s="104">
        <v>424441.47680160357</v>
      </c>
      <c r="G66" s="104">
        <v>437783.11269473046</v>
      </c>
      <c r="H66" s="105">
        <f t="shared" si="24"/>
        <v>3.1433393347095384E-2</v>
      </c>
      <c r="I66" s="105">
        <f t="shared" si="3"/>
        <v>4.9501378091335813E-2</v>
      </c>
      <c r="J66" s="1"/>
      <c r="K66" s="1"/>
      <c r="L66" s="1"/>
      <c r="M66" s="1">
        <f t="shared" si="6"/>
        <v>-3</v>
      </c>
      <c r="Q66" s="3"/>
      <c r="R66" s="56"/>
      <c r="S66" s="103" t="s">
        <v>43</v>
      </c>
      <c r="T66" s="104">
        <v>417134.38575078378</v>
      </c>
      <c r="U66" s="104">
        <v>424441.47680160357</v>
      </c>
      <c r="V66" s="104">
        <v>437783.11269473046</v>
      </c>
      <c r="W66" s="105">
        <f t="shared" si="30"/>
        <v>3.1433393347095384E-2</v>
      </c>
      <c r="X66" s="105">
        <f t="shared" si="31"/>
        <v>4.9501378091335813E-2</v>
      </c>
      <c r="AA66" s="122">
        <v>0</v>
      </c>
      <c r="AB66" s="122"/>
    </row>
    <row r="67" spans="1:28" x14ac:dyDescent="0.2">
      <c r="A67" s="111"/>
      <c r="B67" s="112">
        <f t="shared" si="28"/>
        <v>50</v>
      </c>
      <c r="C67" s="112">
        <f t="shared" si="29"/>
        <v>38</v>
      </c>
      <c r="D67" s="103" t="s">
        <v>49</v>
      </c>
      <c r="E67" s="104">
        <v>246167.68909512614</v>
      </c>
      <c r="F67" s="104">
        <v>297192.45173338003</v>
      </c>
      <c r="G67" s="104">
        <v>303692.25365878281</v>
      </c>
      <c r="H67" s="105">
        <f t="shared" si="24"/>
        <v>2.1870683079239006E-2</v>
      </c>
      <c r="I67" s="105">
        <f t="shared" si="3"/>
        <v>0.23368040206701357</v>
      </c>
      <c r="J67" s="101"/>
      <c r="K67" s="1"/>
      <c r="L67" s="1"/>
      <c r="M67" s="1">
        <f t="shared" si="6"/>
        <v>12</v>
      </c>
      <c r="N67" s="1"/>
      <c r="Q67" s="3"/>
      <c r="R67" s="56"/>
      <c r="S67" s="103" t="s">
        <v>49</v>
      </c>
      <c r="T67" s="104">
        <v>246167.68909512614</v>
      </c>
      <c r="U67" s="104">
        <v>297192.45173338003</v>
      </c>
      <c r="V67" s="104">
        <v>303692.25365878281</v>
      </c>
      <c r="W67" s="105">
        <f t="shared" si="30"/>
        <v>2.1870683079239006E-2</v>
      </c>
      <c r="X67" s="105">
        <f t="shared" si="31"/>
        <v>0.23368040206701357</v>
      </c>
      <c r="AA67" s="122">
        <v>0</v>
      </c>
      <c r="AB67" s="122"/>
    </row>
    <row r="68" spans="1:28" x14ac:dyDescent="0.2">
      <c r="A68" s="111"/>
      <c r="B68" s="115">
        <f t="shared" si="28"/>
        <v>42</v>
      </c>
      <c r="C68" s="115">
        <f t="shared" si="29"/>
        <v>50</v>
      </c>
      <c r="D68" s="3" t="s">
        <v>52</v>
      </c>
      <c r="E68" s="102">
        <v>266099.29243097914</v>
      </c>
      <c r="F68" s="102">
        <v>268929.18821829383</v>
      </c>
      <c r="G68" s="102">
        <v>269219.34758670395</v>
      </c>
      <c r="H68" s="2">
        <f t="shared" si="24"/>
        <v>1.0789433840650009E-3</v>
      </c>
      <c r="I68" s="2">
        <f t="shared" ref="I68:I121" si="32">+G68/E68*1-1</f>
        <v>1.1725153897333529E-2</v>
      </c>
      <c r="J68" s="101"/>
      <c r="K68" s="1"/>
      <c r="M68" s="1">
        <f t="shared" si="6"/>
        <v>-8</v>
      </c>
      <c r="N68" s="1"/>
      <c r="Q68" s="3"/>
      <c r="R68" s="56"/>
      <c r="S68" s="3" t="s">
        <v>52</v>
      </c>
      <c r="T68" s="102">
        <v>266099.29243097914</v>
      </c>
      <c r="U68" s="102">
        <v>268929.18821829383</v>
      </c>
      <c r="V68" s="102">
        <v>269219.34758670395</v>
      </c>
      <c r="W68" s="2">
        <f t="shared" si="30"/>
        <v>1.0789433840650009E-3</v>
      </c>
      <c r="X68" s="2">
        <f t="shared" si="31"/>
        <v>1.1725153897333529E-2</v>
      </c>
      <c r="AA68" s="122">
        <v>-7851.3959853926208</v>
      </c>
      <c r="AB68" s="122"/>
    </row>
    <row r="69" spans="1:28" x14ac:dyDescent="0.2">
      <c r="A69" s="111"/>
      <c r="B69" s="115">
        <f t="shared" si="28"/>
        <v>25</v>
      </c>
      <c r="C69" s="115">
        <f t="shared" si="29"/>
        <v>32</v>
      </c>
      <c r="D69" s="3" t="s">
        <v>53</v>
      </c>
      <c r="E69" s="102">
        <v>312438.41352725355</v>
      </c>
      <c r="F69" s="102">
        <v>312654.68490452075</v>
      </c>
      <c r="G69" s="102">
        <v>313777.22383833991</v>
      </c>
      <c r="H69" s="2">
        <f t="shared" si="24"/>
        <v>3.5903473960801069E-3</v>
      </c>
      <c r="I69" s="2">
        <f t="shared" si="32"/>
        <v>4.285037476576381E-3</v>
      </c>
      <c r="J69" s="101"/>
      <c r="K69" s="1"/>
      <c r="L69" s="1"/>
      <c r="M69" s="1">
        <f t="shared" si="6"/>
        <v>-7</v>
      </c>
      <c r="N69" s="1"/>
      <c r="Q69" s="3"/>
      <c r="R69" s="56"/>
      <c r="S69" s="3" t="s">
        <v>53</v>
      </c>
      <c r="T69" s="102">
        <v>312438.41352725355</v>
      </c>
      <c r="U69" s="102">
        <v>312654.68490452075</v>
      </c>
      <c r="V69" s="102">
        <v>313777.22383833991</v>
      </c>
      <c r="W69" s="2">
        <f t="shared" si="30"/>
        <v>3.5903473960801069E-3</v>
      </c>
      <c r="X69" s="2">
        <f t="shared" si="31"/>
        <v>4.285037476576381E-3</v>
      </c>
      <c r="AA69" s="122">
        <v>-5159.8000942413346</v>
      </c>
      <c r="AB69" s="122"/>
    </row>
    <row r="70" spans="1:28" x14ac:dyDescent="0.2">
      <c r="A70" s="111"/>
      <c r="B70" s="112">
        <f t="shared" si="28"/>
        <v>54</v>
      </c>
      <c r="C70" s="112">
        <f t="shared" si="29"/>
        <v>53</v>
      </c>
      <c r="D70" s="3" t="s">
        <v>55</v>
      </c>
      <c r="E70" s="102">
        <v>235604.91168881231</v>
      </c>
      <c r="F70" s="102">
        <v>250622.54119414557</v>
      </c>
      <c r="G70" s="102">
        <v>249406.34517431981</v>
      </c>
      <c r="H70" s="2">
        <f t="shared" si="24"/>
        <v>-4.8527000565509182E-3</v>
      </c>
      <c r="I70" s="2">
        <f t="shared" si="32"/>
        <v>5.8578717169260441E-2</v>
      </c>
      <c r="J70" s="101"/>
      <c r="K70" s="1"/>
      <c r="L70" s="1"/>
      <c r="M70" s="1">
        <f t="shared" si="6"/>
        <v>1</v>
      </c>
      <c r="N70" s="1"/>
      <c r="Q70" s="3"/>
      <c r="R70" s="56"/>
      <c r="S70" s="3" t="s">
        <v>55</v>
      </c>
      <c r="T70" s="102">
        <v>235604.91168881231</v>
      </c>
      <c r="U70" s="102">
        <v>250622.54119414557</v>
      </c>
      <c r="V70" s="102">
        <v>249406.34517431981</v>
      </c>
      <c r="W70" s="2">
        <f t="shared" si="30"/>
        <v>-4.8527000565509182E-3</v>
      </c>
      <c r="X70" s="2">
        <f t="shared" si="31"/>
        <v>5.8578717169260441E-2</v>
      </c>
      <c r="AA70" s="122">
        <v>-1216.1960198257584</v>
      </c>
      <c r="AB70" s="122"/>
    </row>
    <row r="71" spans="1:28" x14ac:dyDescent="0.2">
      <c r="A71" s="111"/>
      <c r="B71" s="115">
        <f t="shared" si="28"/>
        <v>18</v>
      </c>
      <c r="C71" s="115">
        <f t="shared" si="29"/>
        <v>29</v>
      </c>
      <c r="D71" s="3" t="s">
        <v>56</v>
      </c>
      <c r="E71" s="102">
        <v>329713.11940645985</v>
      </c>
      <c r="F71" s="102">
        <v>319409.75997535425</v>
      </c>
      <c r="G71" s="102">
        <v>318120.09910928458</v>
      </c>
      <c r="H71" s="2">
        <f t="shared" si="24"/>
        <v>-4.0376376293860261E-3</v>
      </c>
      <c r="I71" s="2">
        <f t="shared" si="32"/>
        <v>-3.5160931169632259E-2</v>
      </c>
      <c r="J71" s="101"/>
      <c r="K71" s="1"/>
      <c r="L71" s="1"/>
      <c r="M71" s="1">
        <f t="shared" ref="M71:M121" si="33">+B71-C71</f>
        <v>-11</v>
      </c>
      <c r="N71" s="1"/>
      <c r="Q71" s="3"/>
      <c r="R71" s="56"/>
      <c r="S71" s="3" t="s">
        <v>56</v>
      </c>
      <c r="T71" s="102">
        <v>329713.11940645985</v>
      </c>
      <c r="U71" s="102">
        <v>319409.75997535425</v>
      </c>
      <c r="V71" s="102">
        <v>318120.09910928458</v>
      </c>
      <c r="W71" s="2">
        <f t="shared" si="30"/>
        <v>-4.0376376293860261E-3</v>
      </c>
      <c r="X71" s="2">
        <f t="shared" si="31"/>
        <v>-3.5160931169632259E-2</v>
      </c>
      <c r="AA71" s="122">
        <v>-39418.205842214578</v>
      </c>
      <c r="AB71" s="122"/>
    </row>
    <row r="72" spans="1:28" x14ac:dyDescent="0.2">
      <c r="A72" s="111"/>
      <c r="B72" s="112">
        <f t="shared" si="28"/>
        <v>22</v>
      </c>
      <c r="C72" s="112">
        <f t="shared" si="29"/>
        <v>24</v>
      </c>
      <c r="D72" s="3" t="s">
        <v>57</v>
      </c>
      <c r="E72" s="102">
        <v>318171.72097111499</v>
      </c>
      <c r="F72" s="102">
        <v>339378.51705805649</v>
      </c>
      <c r="G72" s="102">
        <v>340161.21520450083</v>
      </c>
      <c r="H72" s="2">
        <f t="shared" si="24"/>
        <v>2.3062689802209047E-3</v>
      </c>
      <c r="I72" s="2">
        <f t="shared" si="32"/>
        <v>6.9112032226717357E-2</v>
      </c>
      <c r="J72" s="101"/>
      <c r="K72" s="1"/>
      <c r="L72" s="1"/>
      <c r="M72" s="1">
        <f t="shared" si="33"/>
        <v>-2</v>
      </c>
      <c r="N72" s="1"/>
      <c r="Q72" s="3"/>
      <c r="R72" s="56"/>
      <c r="S72" s="3" t="s">
        <v>57</v>
      </c>
      <c r="T72" s="102">
        <v>318171.72097111499</v>
      </c>
      <c r="U72" s="102">
        <v>339378.51705805649</v>
      </c>
      <c r="V72" s="102">
        <v>340161.21520450083</v>
      </c>
      <c r="W72" s="2">
        <f t="shared" si="30"/>
        <v>2.3062689802209047E-3</v>
      </c>
      <c r="X72" s="2">
        <f t="shared" si="31"/>
        <v>6.9112032226717357E-2</v>
      </c>
      <c r="AA72" s="122">
        <v>-3412.728461607825</v>
      </c>
      <c r="AB72" s="122"/>
    </row>
    <row r="73" spans="1:28" x14ac:dyDescent="0.2">
      <c r="A73" s="111"/>
      <c r="B73" s="115">
        <f t="shared" si="28"/>
        <v>57</v>
      </c>
      <c r="C73" s="115">
        <f t="shared" si="29"/>
        <v>56</v>
      </c>
      <c r="D73" s="103" t="s">
        <v>58</v>
      </c>
      <c r="E73" s="104">
        <v>229403.90377976969</v>
      </c>
      <c r="F73" s="104">
        <v>235759.47086888607</v>
      </c>
      <c r="G73" s="104">
        <v>240432.12708447492</v>
      </c>
      <c r="H73" s="105">
        <f t="shared" si="24"/>
        <v>1.9819590697111256E-2</v>
      </c>
      <c r="I73" s="105">
        <f t="shared" si="32"/>
        <v>4.8073389872617112E-2</v>
      </c>
      <c r="J73" s="101"/>
      <c r="K73" s="1"/>
      <c r="L73" s="1"/>
      <c r="M73" s="1">
        <f t="shared" si="33"/>
        <v>1</v>
      </c>
      <c r="N73" s="1"/>
      <c r="Q73" s="3"/>
      <c r="R73" s="56"/>
      <c r="S73" s="103" t="s">
        <v>58</v>
      </c>
      <c r="T73" s="104">
        <v>229403.90377976969</v>
      </c>
      <c r="U73" s="104">
        <v>235759.47086888607</v>
      </c>
      <c r="V73" s="104">
        <v>240432.12708447492</v>
      </c>
      <c r="W73" s="105">
        <f t="shared" si="30"/>
        <v>1.9819590697111256E-2</v>
      </c>
      <c r="X73" s="105">
        <f t="shared" si="31"/>
        <v>4.8073389872617112E-2</v>
      </c>
      <c r="AA73" s="122">
        <v>0</v>
      </c>
      <c r="AB73" s="122"/>
    </row>
    <row r="74" spans="1:28" x14ac:dyDescent="0.2">
      <c r="A74" s="111"/>
      <c r="B74" s="112">
        <f t="shared" si="28"/>
        <v>9</v>
      </c>
      <c r="C74" s="112">
        <f t="shared" si="29"/>
        <v>10</v>
      </c>
      <c r="D74" s="3" t="s">
        <v>62</v>
      </c>
      <c r="E74" s="102">
        <v>397481.87747187074</v>
      </c>
      <c r="F74" s="102">
        <v>422738.57236239611</v>
      </c>
      <c r="G74" s="102">
        <v>428577.59955885547</v>
      </c>
      <c r="H74" s="2">
        <f t="shared" si="24"/>
        <v>1.3812383298332565E-2</v>
      </c>
      <c r="I74" s="2">
        <f t="shared" si="32"/>
        <v>7.8231798352077941E-2</v>
      </c>
      <c r="J74" s="101"/>
      <c r="K74" s="1"/>
      <c r="L74" s="1"/>
      <c r="M74" s="1">
        <f t="shared" si="33"/>
        <v>-1</v>
      </c>
      <c r="N74" s="1"/>
      <c r="Q74" s="3"/>
      <c r="R74" s="56"/>
      <c r="S74" s="3" t="s">
        <v>62</v>
      </c>
      <c r="T74" s="102">
        <v>397481.87747187074</v>
      </c>
      <c r="U74" s="102">
        <v>422738.57236239611</v>
      </c>
      <c r="V74" s="102">
        <v>428577.59955885547</v>
      </c>
      <c r="W74" s="2">
        <f t="shared" si="30"/>
        <v>1.3812383298332565E-2</v>
      </c>
      <c r="X74" s="2">
        <f t="shared" si="31"/>
        <v>7.8231798352077941E-2</v>
      </c>
      <c r="AA74" s="122">
        <v>-6518.1989227440208</v>
      </c>
      <c r="AB74" s="122"/>
    </row>
    <row r="75" spans="1:28" x14ac:dyDescent="0.2">
      <c r="A75" s="111"/>
      <c r="B75" s="112">
        <f t="shared" si="28"/>
        <v>1</v>
      </c>
      <c r="C75" s="112">
        <f t="shared" si="29"/>
        <v>1</v>
      </c>
      <c r="D75" s="3" t="s">
        <v>64</v>
      </c>
      <c r="E75" s="102">
        <v>570492.18686607445</v>
      </c>
      <c r="F75" s="102">
        <v>611854.36638409016</v>
      </c>
      <c r="G75" s="102">
        <v>612743.65384158306</v>
      </c>
      <c r="H75" s="2">
        <f t="shared" si="24"/>
        <v>1.453429944037854E-3</v>
      </c>
      <c r="I75" s="2">
        <f t="shared" si="32"/>
        <v>7.4061429671125945E-2</v>
      </c>
      <c r="J75" s="101"/>
      <c r="K75" s="1"/>
      <c r="L75" s="1"/>
      <c r="M75" s="1">
        <f t="shared" si="33"/>
        <v>0</v>
      </c>
      <c r="N75" s="1"/>
      <c r="Q75" s="3"/>
      <c r="R75" s="56"/>
      <c r="S75" s="3" t="s">
        <v>64</v>
      </c>
      <c r="T75" s="102">
        <v>570492.18686607445</v>
      </c>
      <c r="U75" s="102">
        <v>611854.36638409016</v>
      </c>
      <c r="V75" s="102">
        <v>612743.65384158306</v>
      </c>
      <c r="W75" s="2">
        <f t="shared" si="30"/>
        <v>1.453429944037854E-3</v>
      </c>
      <c r="X75" s="2">
        <f t="shared" si="31"/>
        <v>7.4061429671125945E-2</v>
      </c>
      <c r="AA75" s="122">
        <v>-36094.260113224736</v>
      </c>
      <c r="AB75" s="122"/>
    </row>
    <row r="76" spans="1:28" x14ac:dyDescent="0.2">
      <c r="A76" s="111"/>
      <c r="B76" s="112">
        <f t="shared" si="28"/>
        <v>5</v>
      </c>
      <c r="C76" s="112">
        <f t="shared" si="29"/>
        <v>4</v>
      </c>
      <c r="D76" s="103" t="s">
        <v>65</v>
      </c>
      <c r="E76" s="104">
        <v>449040.71749428223</v>
      </c>
      <c r="F76" s="104">
        <v>485941.21364460001</v>
      </c>
      <c r="G76" s="104">
        <v>489927.4357213793</v>
      </c>
      <c r="H76" s="105">
        <f t="shared" si="24"/>
        <v>8.2030952815923541E-3</v>
      </c>
      <c r="I76" s="105">
        <f t="shared" si="32"/>
        <v>9.1053476075068085E-2</v>
      </c>
      <c r="J76" s="101"/>
      <c r="K76" s="1"/>
      <c r="L76" s="1"/>
      <c r="M76" s="1">
        <f t="shared" si="33"/>
        <v>1</v>
      </c>
      <c r="N76" s="1"/>
      <c r="Q76" s="3"/>
      <c r="R76" s="56"/>
      <c r="S76" s="103" t="s">
        <v>65</v>
      </c>
      <c r="T76" s="104">
        <v>449040.71749428223</v>
      </c>
      <c r="U76" s="104">
        <v>485941.21364460001</v>
      </c>
      <c r="V76" s="104">
        <v>489927.4357213793</v>
      </c>
      <c r="W76" s="105">
        <f t="shared" si="30"/>
        <v>8.2030952815923541E-3</v>
      </c>
      <c r="X76" s="105">
        <f t="shared" si="31"/>
        <v>9.1053476075068085E-2</v>
      </c>
      <c r="AA76" s="122">
        <v>0</v>
      </c>
      <c r="AB76" s="122"/>
    </row>
    <row r="77" spans="1:28" x14ac:dyDescent="0.2">
      <c r="A77" s="111"/>
      <c r="B77" s="112">
        <f t="shared" si="28"/>
        <v>3</v>
      </c>
      <c r="C77" s="112">
        <f t="shared" si="29"/>
        <v>3</v>
      </c>
      <c r="D77" s="103" t="s">
        <v>44</v>
      </c>
      <c r="E77" s="104">
        <v>469540.06459865253</v>
      </c>
      <c r="F77" s="104">
        <v>497352.75094100117</v>
      </c>
      <c r="G77" s="104">
        <v>497938.75368646736</v>
      </c>
      <c r="H77" s="105">
        <f t="shared" si="24"/>
        <v>1.178243699984538E-3</v>
      </c>
      <c r="I77" s="105">
        <f t="shared" si="32"/>
        <v>6.0481929507099963E-2</v>
      </c>
      <c r="J77" s="101"/>
      <c r="K77" s="1"/>
      <c r="L77" s="1"/>
      <c r="M77" s="1">
        <f t="shared" si="33"/>
        <v>0</v>
      </c>
      <c r="N77" s="1"/>
      <c r="Q77" s="3"/>
      <c r="R77" s="56"/>
      <c r="S77" s="103" t="s">
        <v>44</v>
      </c>
      <c r="T77" s="104">
        <v>469540.06459865253</v>
      </c>
      <c r="U77" s="104">
        <v>497352.75094100117</v>
      </c>
      <c r="V77" s="104">
        <v>497938.75368646736</v>
      </c>
      <c r="W77" s="105">
        <f t="shared" si="30"/>
        <v>1.178243699984538E-3</v>
      </c>
      <c r="X77" s="105">
        <f t="shared" si="31"/>
        <v>6.0481929507099963E-2</v>
      </c>
      <c r="AA77" s="122">
        <v>0</v>
      </c>
      <c r="AB77" s="122"/>
    </row>
    <row r="78" spans="1:28" x14ac:dyDescent="0.2">
      <c r="A78" s="111"/>
      <c r="B78" s="115">
        <f t="shared" si="28"/>
        <v>20</v>
      </c>
      <c r="C78" s="115">
        <f t="shared" si="29"/>
        <v>19</v>
      </c>
      <c r="D78" s="103" t="s">
        <v>45</v>
      </c>
      <c r="E78" s="104">
        <v>328433.09919050627</v>
      </c>
      <c r="F78" s="104">
        <v>345331.33771047316</v>
      </c>
      <c r="G78" s="104">
        <v>353688.10199287604</v>
      </c>
      <c r="H78" s="105">
        <f t="shared" si="24"/>
        <v>2.4199264213342842E-2</v>
      </c>
      <c r="I78" s="105">
        <f t="shared" si="32"/>
        <v>7.6895425170654619E-2</v>
      </c>
      <c r="J78" s="101"/>
      <c r="K78" s="1"/>
      <c r="L78" s="1"/>
      <c r="M78" s="1">
        <f t="shared" si="33"/>
        <v>1</v>
      </c>
      <c r="N78" s="1"/>
      <c r="Q78" s="3"/>
      <c r="R78" s="56"/>
      <c r="S78" s="103" t="s">
        <v>45</v>
      </c>
      <c r="T78" s="104">
        <v>328433.09919050627</v>
      </c>
      <c r="U78" s="104">
        <v>345331.33771047316</v>
      </c>
      <c r="V78" s="104">
        <v>353688.10199287604</v>
      </c>
      <c r="W78" s="105">
        <f t="shared" si="30"/>
        <v>2.4199264213342842E-2</v>
      </c>
      <c r="X78" s="105">
        <f t="shared" si="31"/>
        <v>7.6895425170654619E-2</v>
      </c>
      <c r="AA78" s="122">
        <v>0</v>
      </c>
      <c r="AB78" s="122"/>
    </row>
    <row r="79" spans="1:28" x14ac:dyDescent="0.2">
      <c r="A79" s="111"/>
      <c r="B79" s="115">
        <f t="shared" si="28"/>
        <v>12</v>
      </c>
      <c r="C79" s="115">
        <f t="shared" si="29"/>
        <v>13</v>
      </c>
      <c r="D79" s="103" t="s">
        <v>47</v>
      </c>
      <c r="E79" s="104">
        <v>359842.85716865159</v>
      </c>
      <c r="F79" s="104">
        <v>381129.61840077769</v>
      </c>
      <c r="G79" s="104">
        <v>388968.64275634708</v>
      </c>
      <c r="H79" s="105">
        <f t="shared" si="24"/>
        <v>2.0567869766884073E-2</v>
      </c>
      <c r="I79" s="105">
        <f t="shared" si="32"/>
        <v>8.0940291039443224E-2</v>
      </c>
      <c r="J79" s="101"/>
      <c r="K79" s="1"/>
      <c r="L79" s="1"/>
      <c r="M79" s="1">
        <f t="shared" si="33"/>
        <v>-1</v>
      </c>
      <c r="N79" s="1"/>
      <c r="Q79" s="3"/>
      <c r="R79" s="56"/>
      <c r="S79" s="103" t="s">
        <v>47</v>
      </c>
      <c r="T79" s="104">
        <v>359842.85716865159</v>
      </c>
      <c r="U79" s="104">
        <v>381129.61840077769</v>
      </c>
      <c r="V79" s="104">
        <v>388968.64275634708</v>
      </c>
      <c r="W79" s="105">
        <f t="shared" si="30"/>
        <v>2.0567869766884073E-2</v>
      </c>
      <c r="X79" s="105">
        <f t="shared" si="31"/>
        <v>8.0940291039443224E-2</v>
      </c>
      <c r="AA79" s="122">
        <v>0</v>
      </c>
      <c r="AB79" s="122"/>
    </row>
    <row r="80" spans="1:28" x14ac:dyDescent="0.2">
      <c r="A80" s="111"/>
      <c r="B80" s="115">
        <f t="shared" si="28"/>
        <v>16</v>
      </c>
      <c r="C80" s="115">
        <f t="shared" si="29"/>
        <v>17</v>
      </c>
      <c r="D80" s="103" t="s">
        <v>50</v>
      </c>
      <c r="E80" s="104">
        <v>341240.76972484926</v>
      </c>
      <c r="F80" s="104">
        <v>360622.35886122397</v>
      </c>
      <c r="G80" s="104">
        <v>363285.57023301814</v>
      </c>
      <c r="H80" s="105">
        <f t="shared" si="24"/>
        <v>7.385042292452626E-3</v>
      </c>
      <c r="I80" s="105">
        <f t="shared" si="32"/>
        <v>6.4601895388830988E-2</v>
      </c>
      <c r="J80" s="101"/>
      <c r="K80" s="1"/>
      <c r="L80" s="1"/>
      <c r="M80" s="1">
        <f t="shared" si="33"/>
        <v>-1</v>
      </c>
      <c r="N80" s="1"/>
      <c r="Q80" s="3"/>
      <c r="R80" s="56"/>
      <c r="S80" s="103" t="s">
        <v>50</v>
      </c>
      <c r="T80" s="104">
        <v>341240.76972484926</v>
      </c>
      <c r="U80" s="104">
        <v>360622.35886122397</v>
      </c>
      <c r="V80" s="104">
        <v>363285.57023301814</v>
      </c>
      <c r="W80" s="105">
        <f t="shared" si="30"/>
        <v>7.385042292452626E-3</v>
      </c>
      <c r="X80" s="105">
        <f t="shared" si="31"/>
        <v>6.4601895388830988E-2</v>
      </c>
      <c r="AA80" s="122">
        <v>0</v>
      </c>
      <c r="AB80" s="122"/>
    </row>
    <row r="81" spans="1:28" x14ac:dyDescent="0.2">
      <c r="A81" s="111"/>
      <c r="B81" s="115">
        <f t="shared" si="28"/>
        <v>8</v>
      </c>
      <c r="C81" s="115">
        <f t="shared" si="29"/>
        <v>7</v>
      </c>
      <c r="D81" s="103" t="s">
        <v>54</v>
      </c>
      <c r="E81" s="104">
        <v>403760.61692091409</v>
      </c>
      <c r="F81" s="104">
        <v>452566.29382166709</v>
      </c>
      <c r="G81" s="104">
        <v>461067.69000299019</v>
      </c>
      <c r="H81" s="105">
        <f t="shared" si="24"/>
        <v>1.8784863781024397E-2</v>
      </c>
      <c r="I81" s="105">
        <f t="shared" si="32"/>
        <v>0.14193329086700146</v>
      </c>
      <c r="J81" s="101"/>
      <c r="K81" s="1"/>
      <c r="L81" s="1"/>
      <c r="M81" s="1">
        <f t="shared" si="33"/>
        <v>1</v>
      </c>
      <c r="N81" s="1"/>
      <c r="Q81" s="3"/>
      <c r="R81" s="56"/>
      <c r="S81" s="103" t="s">
        <v>54</v>
      </c>
      <c r="T81" s="104">
        <v>403760.61692091409</v>
      </c>
      <c r="U81" s="104">
        <v>452566.29382166709</v>
      </c>
      <c r="V81" s="104">
        <v>461067.69000299019</v>
      </c>
      <c r="W81" s="105">
        <f t="shared" si="30"/>
        <v>1.8784863781024397E-2</v>
      </c>
      <c r="X81" s="105">
        <f t="shared" si="31"/>
        <v>0.14193329086700146</v>
      </c>
      <c r="AA81" s="122">
        <v>0</v>
      </c>
      <c r="AB81" s="122"/>
    </row>
    <row r="82" spans="1:28" x14ac:dyDescent="0.2">
      <c r="A82" s="111"/>
      <c r="B82" s="112">
        <f t="shared" si="28"/>
        <v>2</v>
      </c>
      <c r="C82" s="112">
        <f t="shared" si="29"/>
        <v>2</v>
      </c>
      <c r="D82" s="3" t="s">
        <v>60</v>
      </c>
      <c r="E82" s="102">
        <v>526393.09021165082</v>
      </c>
      <c r="F82" s="102">
        <v>567156.75931333576</v>
      </c>
      <c r="G82" s="102">
        <v>563645.95570767438</v>
      </c>
      <c r="H82" s="2">
        <f t="shared" si="24"/>
        <v>-6.1901820757843673E-3</v>
      </c>
      <c r="I82" s="2">
        <f t="shared" si="32"/>
        <v>7.0770050345921209E-2</v>
      </c>
      <c r="J82" s="1"/>
      <c r="K82" s="1"/>
      <c r="L82" s="1"/>
      <c r="M82" s="1">
        <f t="shared" si="33"/>
        <v>0</v>
      </c>
      <c r="N82" s="1"/>
      <c r="Q82" s="3"/>
      <c r="R82" s="56"/>
      <c r="S82" s="3" t="s">
        <v>60</v>
      </c>
      <c r="T82" s="102">
        <v>526393.09021165082</v>
      </c>
      <c r="U82" s="102">
        <v>567156.75931333576</v>
      </c>
      <c r="V82" s="102">
        <v>563645.95570767438</v>
      </c>
      <c r="W82" s="2">
        <f t="shared" si="30"/>
        <v>-6.1901820757843673E-3</v>
      </c>
      <c r="X82" s="2">
        <f t="shared" si="31"/>
        <v>7.0770050345921209E-2</v>
      </c>
      <c r="AA82" s="122">
        <v>-3510.8036056613782</v>
      </c>
      <c r="AB82" s="122"/>
    </row>
    <row r="83" spans="1:28" x14ac:dyDescent="0.2">
      <c r="A83" s="111"/>
      <c r="B83" s="116">
        <f t="shared" si="28"/>
        <v>11</v>
      </c>
      <c r="C83" s="112">
        <f t="shared" si="29"/>
        <v>11</v>
      </c>
      <c r="D83" s="3" t="s">
        <v>63</v>
      </c>
      <c r="E83" s="102">
        <v>374984.47886632319</v>
      </c>
      <c r="F83" s="102">
        <v>393817.3715439763</v>
      </c>
      <c r="G83" s="102">
        <v>392497.32326720509</v>
      </c>
      <c r="H83" s="2">
        <f t="shared" si="24"/>
        <v>-3.3519300370014049E-3</v>
      </c>
      <c r="I83" s="2">
        <f t="shared" si="32"/>
        <v>4.6702851418884972E-2</v>
      </c>
      <c r="J83" s="101"/>
      <c r="K83" s="1"/>
      <c r="L83" s="1"/>
      <c r="M83" s="1">
        <f t="shared" si="33"/>
        <v>0</v>
      </c>
      <c r="N83" s="1"/>
      <c r="Q83" s="3"/>
      <c r="R83" s="56"/>
      <c r="S83" s="3" t="s">
        <v>63</v>
      </c>
      <c r="T83" s="102">
        <v>374984.47886632319</v>
      </c>
      <c r="U83" s="102">
        <v>393817.3715439763</v>
      </c>
      <c r="V83" s="102">
        <v>392497.32326720509</v>
      </c>
      <c r="W83" s="2">
        <f t="shared" si="30"/>
        <v>-3.3519300370014049E-3</v>
      </c>
      <c r="X83" s="2">
        <f t="shared" si="31"/>
        <v>4.6702851418884972E-2</v>
      </c>
      <c r="AA83" s="122">
        <v>-1320.0482767712092</v>
      </c>
      <c r="AB83" s="122"/>
    </row>
    <row r="84" spans="1:28" x14ac:dyDescent="0.2">
      <c r="A84" s="111"/>
      <c r="B84" s="118"/>
      <c r="C84" s="119"/>
      <c r="D84" s="149" t="s">
        <v>141</v>
      </c>
      <c r="E84" s="150"/>
      <c r="F84" s="150"/>
      <c r="G84" s="150"/>
      <c r="H84" s="151"/>
      <c r="I84" s="151"/>
      <c r="J84" s="1">
        <f>COUNTIF(I65:I83,"&lt;0")</f>
        <v>2</v>
      </c>
      <c r="K84" s="1">
        <f>COUNTIF(AA65:AA83,"=0")</f>
        <v>9</v>
      </c>
      <c r="L84" s="1"/>
      <c r="M84" s="1">
        <f t="shared" si="33"/>
        <v>0</v>
      </c>
      <c r="N84" s="1"/>
      <c r="Q84" s="123"/>
      <c r="R84" s="56"/>
      <c r="S84" s="149" t="s">
        <v>141</v>
      </c>
      <c r="T84" s="150">
        <v>379862.44987126178</v>
      </c>
      <c r="U84" s="150">
        <v>403166.07321832253</v>
      </c>
      <c r="V84" s="150">
        <v>406469.07553226495</v>
      </c>
      <c r="W84" s="151">
        <f t="shared" si="30"/>
        <v>8.1926593861825214E-3</v>
      </c>
      <c r="X84" s="151">
        <f t="shared" si="31"/>
        <v>7.0042789620349044E-2</v>
      </c>
      <c r="AA84" s="122">
        <v>0</v>
      </c>
      <c r="AB84" s="122"/>
    </row>
    <row r="85" spans="1:28" x14ac:dyDescent="0.2">
      <c r="A85" s="111"/>
      <c r="B85" s="120">
        <f t="shared" ref="B85:B98" si="34">RANK(E85,E$4:E$121)</f>
        <v>7</v>
      </c>
      <c r="C85" s="120">
        <f t="shared" ref="C85:C98" si="35">RANK(G85,G$4:G$121)</f>
        <v>6</v>
      </c>
      <c r="D85" s="103" t="s">
        <v>66</v>
      </c>
      <c r="E85" s="104">
        <v>415041.89603150723</v>
      </c>
      <c r="F85" s="104">
        <v>464992.6050705344</v>
      </c>
      <c r="G85" s="104">
        <v>469454.01614602515</v>
      </c>
      <c r="H85" s="105">
        <f t="shared" si="24"/>
        <v>9.5945850038066105E-3</v>
      </c>
      <c r="I85" s="105">
        <f t="shared" si="32"/>
        <v>0.13110030730581301</v>
      </c>
      <c r="J85" s="101"/>
      <c r="K85" s="1"/>
      <c r="L85" s="1"/>
      <c r="M85" s="1">
        <f t="shared" si="33"/>
        <v>1</v>
      </c>
      <c r="N85" s="1"/>
      <c r="R85" s="56"/>
      <c r="S85" s="103" t="s">
        <v>66</v>
      </c>
      <c r="T85" s="104">
        <v>415041.89603150723</v>
      </c>
      <c r="U85" s="104">
        <v>464992.6050705344</v>
      </c>
      <c r="V85" s="104">
        <v>469454.01614602515</v>
      </c>
      <c r="W85" s="105">
        <f t="shared" si="30"/>
        <v>9.5945850038066105E-3</v>
      </c>
      <c r="X85" s="105">
        <f t="shared" si="31"/>
        <v>0.13110030730581301</v>
      </c>
      <c r="AA85" s="122">
        <v>0</v>
      </c>
      <c r="AB85" s="122"/>
    </row>
    <row r="86" spans="1:28" x14ac:dyDescent="0.2">
      <c r="A86" s="111"/>
      <c r="B86" s="115">
        <f t="shared" si="34"/>
        <v>21</v>
      </c>
      <c r="C86" s="115">
        <f t="shared" si="35"/>
        <v>14</v>
      </c>
      <c r="D86" s="103" t="s">
        <v>175</v>
      </c>
      <c r="E86" s="104">
        <v>327837.68330808071</v>
      </c>
      <c r="F86" s="104">
        <v>375165.08007789793</v>
      </c>
      <c r="G86" s="104">
        <v>377037.79465177841</v>
      </c>
      <c r="H86" s="105">
        <f t="shared" si="24"/>
        <v>4.9917081128436624E-3</v>
      </c>
      <c r="I86" s="105">
        <f t="shared" si="32"/>
        <v>0.15007460657737326</v>
      </c>
      <c r="J86" s="101"/>
      <c r="K86" s="1"/>
      <c r="L86" s="1"/>
      <c r="M86" s="1">
        <f t="shared" si="33"/>
        <v>7</v>
      </c>
      <c r="N86" s="1"/>
      <c r="R86" s="56"/>
      <c r="S86" s="103" t="s">
        <v>175</v>
      </c>
      <c r="T86" s="104">
        <v>327837.68330808071</v>
      </c>
      <c r="U86" s="104">
        <v>375165.08007789793</v>
      </c>
      <c r="V86" s="104">
        <v>377037.79465177841</v>
      </c>
      <c r="W86" s="105">
        <f t="shared" si="30"/>
        <v>4.9917081128436624E-3</v>
      </c>
      <c r="X86" s="105">
        <f t="shared" si="31"/>
        <v>0.15007460657737326</v>
      </c>
      <c r="AA86" s="122">
        <v>0</v>
      </c>
      <c r="AB86" s="122"/>
    </row>
    <row r="87" spans="1:28" x14ac:dyDescent="0.2">
      <c r="A87" s="111"/>
      <c r="B87" s="115">
        <f t="shared" si="34"/>
        <v>23</v>
      </c>
      <c r="C87" s="115">
        <f t="shared" si="35"/>
        <v>16</v>
      </c>
      <c r="D87" s="103" t="s">
        <v>176</v>
      </c>
      <c r="E87" s="104">
        <v>313625.24335356121</v>
      </c>
      <c r="F87" s="104">
        <v>362478.32126714062</v>
      </c>
      <c r="G87" s="104">
        <v>371939.52517446969</v>
      </c>
      <c r="H87" s="105">
        <f t="shared" si="24"/>
        <v>2.6101433802316443E-2</v>
      </c>
      <c r="I87" s="105">
        <f t="shared" si="32"/>
        <v>0.18593618676022405</v>
      </c>
      <c r="J87" s="101"/>
      <c r="K87" s="1"/>
      <c r="L87" s="1"/>
      <c r="M87" s="1">
        <f t="shared" si="33"/>
        <v>7</v>
      </c>
      <c r="N87" s="1"/>
      <c r="R87" s="56"/>
      <c r="S87" s="103" t="s">
        <v>176</v>
      </c>
      <c r="T87" s="104">
        <v>313625.24335356121</v>
      </c>
      <c r="U87" s="104">
        <v>362478.32126714062</v>
      </c>
      <c r="V87" s="104">
        <v>371939.52517446969</v>
      </c>
      <c r="W87" s="105">
        <f t="shared" si="30"/>
        <v>2.6101433802316443E-2</v>
      </c>
      <c r="X87" s="105">
        <f t="shared" si="31"/>
        <v>0.18593618676022405</v>
      </c>
      <c r="AA87" s="122">
        <v>0</v>
      </c>
      <c r="AB87" s="122"/>
    </row>
    <row r="88" spans="1:28" x14ac:dyDescent="0.2">
      <c r="A88" s="111"/>
      <c r="B88" s="112">
        <f t="shared" si="34"/>
        <v>39</v>
      </c>
      <c r="C88" s="112">
        <f t="shared" si="35"/>
        <v>31</v>
      </c>
      <c r="D88" s="103" t="s">
        <v>70</v>
      </c>
      <c r="E88" s="104">
        <v>271611.35407759983</v>
      </c>
      <c r="F88" s="104">
        <v>308065.74296017375</v>
      </c>
      <c r="G88" s="104">
        <v>314655.26090730639</v>
      </c>
      <c r="H88" s="105">
        <f t="shared" si="24"/>
        <v>2.1389973074625646E-2</v>
      </c>
      <c r="I88" s="105">
        <f t="shared" si="32"/>
        <v>0.15847609528653517</v>
      </c>
      <c r="J88" s="101"/>
      <c r="K88" s="1"/>
      <c r="L88" s="1"/>
      <c r="M88" s="1">
        <f t="shared" si="33"/>
        <v>8</v>
      </c>
      <c r="N88" s="1"/>
      <c r="R88" s="56"/>
      <c r="S88" s="103" t="s">
        <v>70</v>
      </c>
      <c r="T88" s="104">
        <v>271611.35407759983</v>
      </c>
      <c r="U88" s="104">
        <v>308065.74296017375</v>
      </c>
      <c r="V88" s="104">
        <v>314655.26090730639</v>
      </c>
      <c r="W88" s="105">
        <f t="shared" si="30"/>
        <v>2.1389973074625646E-2</v>
      </c>
      <c r="X88" s="105">
        <f t="shared" si="31"/>
        <v>0.15847609528653517</v>
      </c>
      <c r="AA88" s="122">
        <v>0</v>
      </c>
      <c r="AB88" s="122"/>
    </row>
    <row r="89" spans="1:28" x14ac:dyDescent="0.2">
      <c r="A89" s="111"/>
      <c r="B89" s="112">
        <f t="shared" si="34"/>
        <v>19</v>
      </c>
      <c r="C89" s="112">
        <f t="shared" si="35"/>
        <v>23</v>
      </c>
      <c r="D89" s="103" t="s">
        <v>72</v>
      </c>
      <c r="E89" s="104">
        <v>328600.58959725051</v>
      </c>
      <c r="F89" s="104">
        <v>334587.38701565115</v>
      </c>
      <c r="G89" s="104">
        <v>340666.96109665697</v>
      </c>
      <c r="H89" s="105">
        <f t="shared" si="24"/>
        <v>1.8170362413336916E-2</v>
      </c>
      <c r="I89" s="105">
        <f t="shared" si="32"/>
        <v>3.6720480368570341E-2</v>
      </c>
      <c r="J89" s="101"/>
      <c r="K89" s="1"/>
      <c r="L89" s="1"/>
      <c r="M89" s="1">
        <f t="shared" si="33"/>
        <v>-4</v>
      </c>
      <c r="N89" s="1"/>
      <c r="R89" s="56"/>
      <c r="S89" s="103" t="s">
        <v>72</v>
      </c>
      <c r="T89" s="104">
        <v>328600.58959725051</v>
      </c>
      <c r="U89" s="104">
        <v>334587.38701565115</v>
      </c>
      <c r="V89" s="104">
        <v>340666.96109665697</v>
      </c>
      <c r="W89" s="105">
        <f t="shared" si="30"/>
        <v>1.8170362413336916E-2</v>
      </c>
      <c r="X89" s="105">
        <f t="shared" si="31"/>
        <v>3.6720480368570341E-2</v>
      </c>
      <c r="AA89" s="122">
        <v>0</v>
      </c>
      <c r="AB89" s="122"/>
    </row>
    <row r="90" spans="1:28" x14ac:dyDescent="0.2">
      <c r="A90" s="111"/>
      <c r="B90" s="115">
        <f t="shared" si="34"/>
        <v>29</v>
      </c>
      <c r="C90" s="115">
        <f t="shared" si="35"/>
        <v>30</v>
      </c>
      <c r="D90" s="103" t="s">
        <v>74</v>
      </c>
      <c r="E90" s="104">
        <v>303964.75742891734</v>
      </c>
      <c r="F90" s="104">
        <v>305131.77554649801</v>
      </c>
      <c r="G90" s="104">
        <v>314867.64800234674</v>
      </c>
      <c r="H90" s="105">
        <f t="shared" si="24"/>
        <v>3.1907107800921652E-2</v>
      </c>
      <c r="I90" s="105">
        <f t="shared" si="32"/>
        <v>3.5868929890594536E-2</v>
      </c>
      <c r="J90" s="101"/>
      <c r="K90" s="1"/>
      <c r="L90" s="1"/>
      <c r="M90" s="1">
        <f t="shared" si="33"/>
        <v>-1</v>
      </c>
      <c r="N90" s="1"/>
      <c r="R90" s="56"/>
      <c r="S90" s="103" t="s">
        <v>74</v>
      </c>
      <c r="T90" s="104">
        <v>303964.75742891734</v>
      </c>
      <c r="U90" s="104">
        <v>305131.77554649801</v>
      </c>
      <c r="V90" s="104">
        <v>314867.64800234674</v>
      </c>
      <c r="W90" s="105">
        <f t="shared" si="30"/>
        <v>3.1907107800921652E-2</v>
      </c>
      <c r="X90" s="105">
        <f t="shared" si="31"/>
        <v>3.5868929890594536E-2</v>
      </c>
      <c r="AA90" s="122">
        <v>0</v>
      </c>
      <c r="AB90" s="122"/>
    </row>
    <row r="91" spans="1:28" x14ac:dyDescent="0.2">
      <c r="A91" s="111"/>
      <c r="B91" s="112">
        <f t="shared" si="34"/>
        <v>69</v>
      </c>
      <c r="C91" s="112">
        <f t="shared" si="35"/>
        <v>74</v>
      </c>
      <c r="D91" s="103" t="s">
        <v>177</v>
      </c>
      <c r="E91" s="104">
        <v>202876.46279497063</v>
      </c>
      <c r="F91" s="104">
        <v>207999.51609802665</v>
      </c>
      <c r="G91" s="104">
        <v>211148.83685177457</v>
      </c>
      <c r="H91" s="105">
        <f t="shared" si="24"/>
        <v>1.5141000387057124E-2</v>
      </c>
      <c r="I91" s="105">
        <f t="shared" si="32"/>
        <v>4.0775425314685698E-2</v>
      </c>
      <c r="J91" s="101"/>
      <c r="K91" s="1"/>
      <c r="L91" s="1"/>
      <c r="M91" s="1">
        <f t="shared" si="33"/>
        <v>-5</v>
      </c>
      <c r="N91" s="1"/>
      <c r="Q91" s="3"/>
      <c r="R91" s="56"/>
      <c r="S91" s="103" t="s">
        <v>177</v>
      </c>
      <c r="T91" s="104">
        <v>202876.46279497063</v>
      </c>
      <c r="U91" s="104">
        <v>207999.51609802665</v>
      </c>
      <c r="V91" s="104">
        <v>211148.83685177457</v>
      </c>
      <c r="W91" s="105">
        <f t="shared" si="30"/>
        <v>1.5141000387057124E-2</v>
      </c>
      <c r="X91" s="105">
        <f t="shared" si="31"/>
        <v>4.0775425314685698E-2</v>
      </c>
      <c r="AA91" s="122">
        <v>0</v>
      </c>
      <c r="AB91" s="122"/>
    </row>
    <row r="92" spans="1:28" x14ac:dyDescent="0.2">
      <c r="A92" s="111"/>
      <c r="B92" s="115">
        <f t="shared" si="34"/>
        <v>30</v>
      </c>
      <c r="C92" s="115">
        <f t="shared" si="35"/>
        <v>37</v>
      </c>
      <c r="D92" s="3" t="s">
        <v>77</v>
      </c>
      <c r="E92" s="102">
        <v>302494.308564051</v>
      </c>
      <c r="F92" s="102">
        <v>303420.94425006548</v>
      </c>
      <c r="G92" s="102">
        <v>305573.28864771308</v>
      </c>
      <c r="H92" s="2">
        <f t="shared" si="24"/>
        <v>7.0935920490502458E-3</v>
      </c>
      <c r="I92" s="2">
        <f t="shared" si="32"/>
        <v>1.0178638065218681E-2</v>
      </c>
      <c r="J92" s="101"/>
      <c r="K92" s="1"/>
      <c r="L92" s="1"/>
      <c r="M92" s="1">
        <f t="shared" si="33"/>
        <v>-7</v>
      </c>
      <c r="N92" s="1"/>
      <c r="Q92" s="3"/>
      <c r="R92" s="56"/>
      <c r="S92" s="3" t="s">
        <v>77</v>
      </c>
      <c r="T92" s="102">
        <v>302494.308564051</v>
      </c>
      <c r="U92" s="102">
        <v>303420.94425006548</v>
      </c>
      <c r="V92" s="102">
        <v>305573.28864771308</v>
      </c>
      <c r="W92" s="2">
        <f t="shared" si="30"/>
        <v>7.0935920490502458E-3</v>
      </c>
      <c r="X92" s="2">
        <f t="shared" si="31"/>
        <v>1.0178638065218681E-2</v>
      </c>
      <c r="AA92" s="122">
        <v>-3469.2459659435553</v>
      </c>
      <c r="AB92" s="122"/>
    </row>
    <row r="93" spans="1:28" x14ac:dyDescent="0.2">
      <c r="A93" s="111"/>
      <c r="B93" s="115">
        <f t="shared" si="34"/>
        <v>53</v>
      </c>
      <c r="C93" s="115">
        <f t="shared" si="35"/>
        <v>52</v>
      </c>
      <c r="D93" s="103" t="s">
        <v>78</v>
      </c>
      <c r="E93" s="104">
        <v>241811.97220013439</v>
      </c>
      <c r="F93" s="104">
        <v>249450.93892843611</v>
      </c>
      <c r="G93" s="104">
        <v>251270.802471042</v>
      </c>
      <c r="H93" s="105">
        <f t="shared" si="24"/>
        <v>7.2954768197044384E-3</v>
      </c>
      <c r="I93" s="105">
        <f t="shared" si="32"/>
        <v>3.9116467993069559E-2</v>
      </c>
      <c r="J93" s="101"/>
      <c r="K93" s="1"/>
      <c r="L93" s="1"/>
      <c r="M93" s="1">
        <f t="shared" si="33"/>
        <v>1</v>
      </c>
      <c r="N93" s="1"/>
      <c r="Q93" s="3"/>
      <c r="R93" s="56"/>
      <c r="S93" s="103" t="s">
        <v>78</v>
      </c>
      <c r="T93" s="104">
        <v>241811.97220013439</v>
      </c>
      <c r="U93" s="104">
        <v>249450.93892843611</v>
      </c>
      <c r="V93" s="104">
        <v>251270.802471042</v>
      </c>
      <c r="W93" s="105">
        <f t="shared" si="30"/>
        <v>7.2954768197044384E-3</v>
      </c>
      <c r="X93" s="105">
        <f t="shared" si="31"/>
        <v>3.9116467993069559E-2</v>
      </c>
      <c r="AA93" s="122">
        <v>0</v>
      </c>
      <c r="AB93" s="122"/>
    </row>
    <row r="94" spans="1:28" x14ac:dyDescent="0.2">
      <c r="A94" s="111"/>
      <c r="B94" s="115">
        <f t="shared" si="34"/>
        <v>55</v>
      </c>
      <c r="C94" s="115">
        <f t="shared" si="35"/>
        <v>59</v>
      </c>
      <c r="D94" s="3" t="s">
        <v>79</v>
      </c>
      <c r="E94" s="102">
        <v>235161.95145853714</v>
      </c>
      <c r="F94" s="102">
        <v>238795.6054545519</v>
      </c>
      <c r="G94" s="102">
        <v>236404.00843591607</v>
      </c>
      <c r="H94" s="2">
        <f t="shared" si="24"/>
        <v>-1.0015247198889576E-2</v>
      </c>
      <c r="I94" s="2">
        <f t="shared" si="32"/>
        <v>5.2817089230436931E-3</v>
      </c>
      <c r="J94" s="101"/>
      <c r="K94" s="1"/>
      <c r="L94" s="1"/>
      <c r="M94" s="1">
        <f t="shared" si="33"/>
        <v>-4</v>
      </c>
      <c r="N94" s="1"/>
      <c r="Q94" s="3"/>
      <c r="R94" s="56"/>
      <c r="S94" s="3" t="s">
        <v>79</v>
      </c>
      <c r="T94" s="102">
        <v>235161.95145853714</v>
      </c>
      <c r="U94" s="102">
        <v>238795.6054545519</v>
      </c>
      <c r="V94" s="102">
        <v>236404.00843591607</v>
      </c>
      <c r="W94" s="2">
        <f t="shared" si="30"/>
        <v>-1.0015247198889576E-2</v>
      </c>
      <c r="X94" s="2">
        <f t="shared" si="31"/>
        <v>5.2817089230436931E-3</v>
      </c>
      <c r="AA94" s="122">
        <v>-4221.1913102032559</v>
      </c>
      <c r="AB94" s="122"/>
    </row>
    <row r="95" spans="1:28" x14ac:dyDescent="0.2">
      <c r="A95" s="111"/>
      <c r="B95" s="112">
        <f t="shared" si="34"/>
        <v>27</v>
      </c>
      <c r="C95" s="112">
        <f t="shared" si="35"/>
        <v>22</v>
      </c>
      <c r="D95" s="103" t="s">
        <v>80</v>
      </c>
      <c r="E95" s="104">
        <v>305057.96282955882</v>
      </c>
      <c r="F95" s="104">
        <v>336170.01244375418</v>
      </c>
      <c r="G95" s="104">
        <v>346418.31502009596</v>
      </c>
      <c r="H95" s="105">
        <f t="shared" si="24"/>
        <v>3.0485475197037371E-2</v>
      </c>
      <c r="I95" s="105">
        <f t="shared" si="32"/>
        <v>0.13558194582727845</v>
      </c>
      <c r="J95" s="101"/>
      <c r="K95" s="1"/>
      <c r="L95" s="1"/>
      <c r="M95" s="1">
        <f t="shared" si="33"/>
        <v>5</v>
      </c>
      <c r="N95" s="1"/>
      <c r="Q95" s="3"/>
      <c r="R95" s="56"/>
      <c r="S95" s="103" t="s">
        <v>80</v>
      </c>
      <c r="T95" s="104">
        <v>305057.96282955882</v>
      </c>
      <c r="U95" s="104">
        <v>336170.01244375418</v>
      </c>
      <c r="V95" s="104">
        <v>346418.31502009596</v>
      </c>
      <c r="W95" s="105">
        <f t="shared" si="30"/>
        <v>3.0485475197037371E-2</v>
      </c>
      <c r="X95" s="105">
        <f t="shared" si="31"/>
        <v>0.13558194582727845</v>
      </c>
      <c r="AA95" s="122">
        <v>0</v>
      </c>
      <c r="AB95" s="122"/>
    </row>
    <row r="96" spans="1:28" x14ac:dyDescent="0.2">
      <c r="A96" s="111"/>
      <c r="B96" s="112">
        <f t="shared" si="34"/>
        <v>32</v>
      </c>
      <c r="C96" s="112">
        <f t="shared" si="35"/>
        <v>28</v>
      </c>
      <c r="D96" s="103" t="s">
        <v>71</v>
      </c>
      <c r="E96" s="104">
        <v>296199.23998787411</v>
      </c>
      <c r="F96" s="104">
        <v>319578.9532210122</v>
      </c>
      <c r="G96" s="104">
        <v>323728.48898485303</v>
      </c>
      <c r="H96" s="105">
        <f t="shared" si="24"/>
        <v>1.2984383739974126E-2</v>
      </c>
      <c r="I96" s="105">
        <f t="shared" si="32"/>
        <v>9.2941659803400967E-2</v>
      </c>
      <c r="J96" s="101"/>
      <c r="K96" s="1"/>
      <c r="L96" s="1"/>
      <c r="M96" s="1">
        <f t="shared" si="33"/>
        <v>4</v>
      </c>
      <c r="N96" s="1"/>
      <c r="Q96" s="3"/>
      <c r="R96" s="56"/>
      <c r="S96" s="103" t="s">
        <v>71</v>
      </c>
      <c r="T96" s="104">
        <v>296199.23998787411</v>
      </c>
      <c r="U96" s="104">
        <v>319578.9532210122</v>
      </c>
      <c r="V96" s="104">
        <v>323728.48898485303</v>
      </c>
      <c r="W96" s="105">
        <f t="shared" si="30"/>
        <v>1.2984383739974126E-2</v>
      </c>
      <c r="X96" s="105">
        <f t="shared" si="31"/>
        <v>9.2941659803400967E-2</v>
      </c>
      <c r="AA96" s="122">
        <v>0</v>
      </c>
      <c r="AB96" s="122"/>
    </row>
    <row r="97" spans="1:28" x14ac:dyDescent="0.2">
      <c r="A97" s="111"/>
      <c r="B97" s="112">
        <f t="shared" si="34"/>
        <v>28</v>
      </c>
      <c r="C97" s="112">
        <f t="shared" si="35"/>
        <v>18</v>
      </c>
      <c r="D97" s="103" t="s">
        <v>73</v>
      </c>
      <c r="E97" s="104">
        <v>304307.7421010721</v>
      </c>
      <c r="F97" s="104">
        <v>343793.99504187348</v>
      </c>
      <c r="G97" s="104">
        <v>354710.40495258314</v>
      </c>
      <c r="H97" s="105">
        <f t="shared" si="24"/>
        <v>3.1752764935234046E-2</v>
      </c>
      <c r="I97" s="105">
        <f t="shared" si="32"/>
        <v>0.16563056366397144</v>
      </c>
      <c r="J97" s="101"/>
      <c r="K97" s="1"/>
      <c r="L97" s="1"/>
      <c r="M97" s="1">
        <f t="shared" si="33"/>
        <v>10</v>
      </c>
      <c r="N97" s="1"/>
      <c r="Q97" s="3"/>
      <c r="R97" s="56"/>
      <c r="S97" s="103" t="s">
        <v>73</v>
      </c>
      <c r="T97" s="104">
        <v>304307.7421010721</v>
      </c>
      <c r="U97" s="104">
        <v>343793.99504187348</v>
      </c>
      <c r="V97" s="104">
        <v>354710.40495258314</v>
      </c>
      <c r="W97" s="105">
        <f t="shared" si="30"/>
        <v>3.1752764935234046E-2</v>
      </c>
      <c r="X97" s="105">
        <f t="shared" si="31"/>
        <v>0.16563056366397144</v>
      </c>
      <c r="AA97" s="122">
        <v>0</v>
      </c>
      <c r="AB97" s="122"/>
    </row>
    <row r="98" spans="1:28" x14ac:dyDescent="0.2">
      <c r="A98" s="111"/>
      <c r="B98" s="116">
        <f t="shared" si="34"/>
        <v>43</v>
      </c>
      <c r="C98" s="116">
        <f t="shared" si="35"/>
        <v>43</v>
      </c>
      <c r="D98" s="103" t="s">
        <v>76</v>
      </c>
      <c r="E98" s="104">
        <v>263625.97686341335</v>
      </c>
      <c r="F98" s="104">
        <v>282768.04798017011</v>
      </c>
      <c r="G98" s="104">
        <v>286000.0866802255</v>
      </c>
      <c r="H98" s="105">
        <f t="shared" si="24"/>
        <v>1.1429999687524894E-2</v>
      </c>
      <c r="I98" s="105">
        <f t="shared" si="32"/>
        <v>8.4870656841242731E-2</v>
      </c>
      <c r="J98" s="101"/>
      <c r="K98" s="1"/>
      <c r="L98" s="1"/>
      <c r="M98" s="1">
        <f t="shared" si="33"/>
        <v>0</v>
      </c>
      <c r="N98" s="1"/>
      <c r="Q98" s="3"/>
      <c r="R98" s="56"/>
      <c r="S98" s="103" t="s">
        <v>76</v>
      </c>
      <c r="T98" s="104">
        <v>263625.97686341335</v>
      </c>
      <c r="U98" s="104">
        <v>282768.04798017011</v>
      </c>
      <c r="V98" s="104">
        <v>286000.0866802255</v>
      </c>
      <c r="W98" s="105">
        <f t="shared" si="30"/>
        <v>1.1429999687524894E-2</v>
      </c>
      <c r="X98" s="105">
        <f t="shared" si="31"/>
        <v>8.4870656841242731E-2</v>
      </c>
      <c r="AA98" s="122">
        <v>0</v>
      </c>
      <c r="AB98" s="122"/>
    </row>
    <row r="99" spans="1:28" x14ac:dyDescent="0.2">
      <c r="A99" s="111"/>
      <c r="B99" s="118"/>
      <c r="C99" s="119"/>
      <c r="D99" s="149" t="s">
        <v>6</v>
      </c>
      <c r="E99" s="150"/>
      <c r="F99" s="150"/>
      <c r="G99" s="150"/>
      <c r="H99" s="151"/>
      <c r="I99" s="151"/>
      <c r="J99" s="1">
        <f>COUNTIF(I85:I98,"&lt;0")</f>
        <v>0</v>
      </c>
      <c r="K99" s="1">
        <f>COUNTIF(AA85:AA98,"=0")</f>
        <v>12</v>
      </c>
      <c r="L99" s="1"/>
      <c r="M99" s="1">
        <f t="shared" si="33"/>
        <v>0</v>
      </c>
      <c r="N99" s="1"/>
      <c r="Q99" s="123"/>
      <c r="R99" s="56"/>
      <c r="S99" s="149" t="s">
        <v>6</v>
      </c>
      <c r="T99" s="150">
        <v>291169.96031093335</v>
      </c>
      <c r="U99" s="150">
        <v>317122.2021493066</v>
      </c>
      <c r="V99" s="150">
        <v>323034.48156904354</v>
      </c>
      <c r="W99" s="151">
        <f t="shared" si="30"/>
        <v>1.8643536717600551E-2</v>
      </c>
      <c r="X99" s="151">
        <f t="shared" si="31"/>
        <v>0.109436156202662</v>
      </c>
      <c r="AA99" s="122">
        <v>0</v>
      </c>
      <c r="AB99" s="122"/>
    </row>
    <row r="100" spans="1:28" x14ac:dyDescent="0.2">
      <c r="A100" s="111"/>
      <c r="B100" s="120">
        <f t="shared" ref="B100:B121" si="36">RANK(E100,E$4:E$121)</f>
        <v>70</v>
      </c>
      <c r="C100" s="115">
        <f t="shared" ref="C100:C121" si="37">RANK(G100,G$4:G$121)</f>
        <v>71</v>
      </c>
      <c r="D100" s="3" t="s">
        <v>91</v>
      </c>
      <c r="E100" s="102">
        <v>201501.68090258204</v>
      </c>
      <c r="F100" s="102">
        <v>215905.54439637225</v>
      </c>
      <c r="G100" s="102">
        <v>215748.91392463111</v>
      </c>
      <c r="H100" s="2">
        <f t="shared" si="24"/>
        <v>-7.2545831177728282E-4</v>
      </c>
      <c r="I100" s="2">
        <f t="shared" si="32"/>
        <v>7.070528125736586E-2</v>
      </c>
      <c r="J100" s="101"/>
      <c r="K100" s="1"/>
      <c r="L100" s="1"/>
      <c r="M100" s="1">
        <f t="shared" si="33"/>
        <v>-1</v>
      </c>
      <c r="N100" s="1"/>
      <c r="Q100" s="3"/>
      <c r="R100" s="56"/>
      <c r="S100" s="3" t="s">
        <v>91</v>
      </c>
      <c r="T100" s="102">
        <v>201501.68090258204</v>
      </c>
      <c r="U100" s="102">
        <v>215905.54439637225</v>
      </c>
      <c r="V100" s="102">
        <v>215748.91392463111</v>
      </c>
      <c r="W100" s="2">
        <f t="shared" si="30"/>
        <v>-7.2545831177728282E-4</v>
      </c>
      <c r="X100" s="2">
        <f t="shared" si="31"/>
        <v>7.070528125736586E-2</v>
      </c>
      <c r="AA100" s="122">
        <v>-5670.8286365677777</v>
      </c>
      <c r="AB100" s="122"/>
    </row>
    <row r="101" spans="1:28" x14ac:dyDescent="0.2">
      <c r="A101" s="111"/>
      <c r="B101" s="115">
        <f t="shared" si="36"/>
        <v>81</v>
      </c>
      <c r="C101" s="115">
        <f t="shared" si="37"/>
        <v>78</v>
      </c>
      <c r="D101" s="103" t="s">
        <v>90</v>
      </c>
      <c r="E101" s="104">
        <v>189126.28003683369</v>
      </c>
      <c r="F101" s="104">
        <v>197040.75488000186</v>
      </c>
      <c r="G101" s="104">
        <v>202199.99444267806</v>
      </c>
      <c r="H101" s="105">
        <f t="shared" si="24"/>
        <v>2.6183616510290886E-2</v>
      </c>
      <c r="I101" s="105">
        <f t="shared" si="32"/>
        <v>6.9126905067334654E-2</v>
      </c>
      <c r="J101" s="101"/>
      <c r="K101" s="1"/>
      <c r="L101" s="1"/>
      <c r="M101" s="1">
        <f t="shared" si="33"/>
        <v>3</v>
      </c>
      <c r="N101" s="1"/>
      <c r="Q101" s="3"/>
      <c r="R101" s="56"/>
      <c r="S101" s="103" t="s">
        <v>90</v>
      </c>
      <c r="T101" s="104">
        <v>189126.28003683369</v>
      </c>
      <c r="U101" s="104">
        <v>197040.75488000186</v>
      </c>
      <c r="V101" s="104">
        <v>202199.99444267806</v>
      </c>
      <c r="W101" s="105">
        <f t="shared" si="30"/>
        <v>2.6183616510290886E-2</v>
      </c>
      <c r="X101" s="105">
        <f t="shared" si="31"/>
        <v>6.9126905067334654E-2</v>
      </c>
      <c r="AA101" s="122">
        <v>0</v>
      </c>
      <c r="AB101" s="122"/>
    </row>
    <row r="102" spans="1:28" x14ac:dyDescent="0.2">
      <c r="A102" s="111"/>
      <c r="B102" s="115">
        <f t="shared" si="36"/>
        <v>73</v>
      </c>
      <c r="C102" s="115">
        <f t="shared" si="37"/>
        <v>72</v>
      </c>
      <c r="D102" s="103" t="s">
        <v>87</v>
      </c>
      <c r="E102" s="104">
        <v>198024.15580920002</v>
      </c>
      <c r="F102" s="104">
        <v>209976.1690665567</v>
      </c>
      <c r="G102" s="104">
        <v>215611.23160696405</v>
      </c>
      <c r="H102" s="105">
        <f t="shared" si="24"/>
        <v>2.6836676587909336E-2</v>
      </c>
      <c r="I102" s="105">
        <f t="shared" si="32"/>
        <v>8.8812780066637398E-2</v>
      </c>
      <c r="J102" s="101"/>
      <c r="K102" s="1"/>
      <c r="L102" s="1"/>
      <c r="M102" s="1">
        <f t="shared" si="33"/>
        <v>1</v>
      </c>
      <c r="N102" s="1"/>
      <c r="Q102" s="3"/>
      <c r="R102" s="56"/>
      <c r="S102" s="103" t="s">
        <v>87</v>
      </c>
      <c r="T102" s="104">
        <v>198024.15580920002</v>
      </c>
      <c r="U102" s="104">
        <v>209976.1690665567</v>
      </c>
      <c r="V102" s="104">
        <v>215611.23160696405</v>
      </c>
      <c r="W102" s="105">
        <f t="shared" si="30"/>
        <v>2.6836676587909336E-2</v>
      </c>
      <c r="X102" s="105">
        <f t="shared" si="31"/>
        <v>8.8812780066637398E-2</v>
      </c>
      <c r="AA102" s="122">
        <v>0</v>
      </c>
      <c r="AB102" s="122"/>
    </row>
    <row r="103" spans="1:28" x14ac:dyDescent="0.2">
      <c r="A103" s="111"/>
      <c r="B103" s="115">
        <f t="shared" si="36"/>
        <v>77</v>
      </c>
      <c r="C103" s="115">
        <f t="shared" si="37"/>
        <v>84</v>
      </c>
      <c r="D103" s="3" t="s">
        <v>88</v>
      </c>
      <c r="E103" s="102">
        <v>195466.85980990517</v>
      </c>
      <c r="F103" s="102">
        <v>186764.39805619759</v>
      </c>
      <c r="G103" s="102">
        <v>193595.8273037117</v>
      </c>
      <c r="H103" s="2">
        <f t="shared" si="24"/>
        <v>3.6577791691639883E-2</v>
      </c>
      <c r="I103" s="2">
        <f t="shared" si="32"/>
        <v>-9.5721213714339282E-3</v>
      </c>
      <c r="J103" s="101"/>
      <c r="K103" s="1"/>
      <c r="L103" s="1"/>
      <c r="M103" s="1">
        <f t="shared" si="33"/>
        <v>-7</v>
      </c>
      <c r="N103" s="1"/>
      <c r="Q103" s="3"/>
      <c r="R103" s="56"/>
      <c r="S103" s="3" t="s">
        <v>88</v>
      </c>
      <c r="T103" s="102">
        <v>195466.85980990517</v>
      </c>
      <c r="U103" s="102">
        <v>186764.39805619759</v>
      </c>
      <c r="V103" s="102">
        <v>193595.8273037117</v>
      </c>
      <c r="W103" s="2">
        <f t="shared" si="30"/>
        <v>3.6577791691639883E-2</v>
      </c>
      <c r="X103" s="2">
        <f t="shared" si="31"/>
        <v>-9.5721213714339282E-3</v>
      </c>
      <c r="AA103" s="122">
        <v>-1871.0325061934709</v>
      </c>
      <c r="AB103" s="122"/>
    </row>
    <row r="104" spans="1:28" x14ac:dyDescent="0.2">
      <c r="A104" s="111"/>
      <c r="B104" s="115">
        <f t="shared" si="36"/>
        <v>80</v>
      </c>
      <c r="C104" s="115">
        <f t="shared" si="37"/>
        <v>77</v>
      </c>
      <c r="D104" s="103" t="s">
        <v>89</v>
      </c>
      <c r="E104" s="104">
        <v>189819.04159798604</v>
      </c>
      <c r="F104" s="104">
        <v>200155.51964248822</v>
      </c>
      <c r="G104" s="104">
        <v>203092.44744710819</v>
      </c>
      <c r="H104" s="105">
        <f t="shared" si="24"/>
        <v>1.4673229146344946E-2</v>
      </c>
      <c r="I104" s="105">
        <f t="shared" si="32"/>
        <v>6.9926629791091433E-2</v>
      </c>
      <c r="J104" s="1"/>
      <c r="K104" s="1"/>
      <c r="L104" s="1"/>
      <c r="M104" s="1">
        <f t="shared" si="33"/>
        <v>3</v>
      </c>
      <c r="Q104" s="3"/>
      <c r="R104" s="56"/>
      <c r="S104" s="103" t="s">
        <v>89</v>
      </c>
      <c r="T104" s="104">
        <v>189819.04159798604</v>
      </c>
      <c r="U104" s="104">
        <v>200155.51964248822</v>
      </c>
      <c r="V104" s="104">
        <v>203092.44744710819</v>
      </c>
      <c r="W104" s="105">
        <f t="shared" si="30"/>
        <v>1.4673229146344946E-2</v>
      </c>
      <c r="X104" s="105">
        <f t="shared" si="31"/>
        <v>6.9926629791091433E-2</v>
      </c>
      <c r="AA104" s="122">
        <v>0</v>
      </c>
      <c r="AB104" s="122"/>
    </row>
    <row r="105" spans="1:28" x14ac:dyDescent="0.2">
      <c r="A105" s="111"/>
      <c r="B105" s="115">
        <f t="shared" si="36"/>
        <v>89</v>
      </c>
      <c r="C105" s="115">
        <f t="shared" si="37"/>
        <v>89</v>
      </c>
      <c r="D105" s="3" t="s">
        <v>102</v>
      </c>
      <c r="E105" s="102">
        <v>173319.87714934474</v>
      </c>
      <c r="F105" s="102">
        <v>184362.2046536447</v>
      </c>
      <c r="G105" s="102">
        <v>187160.45905270369</v>
      </c>
      <c r="H105" s="2">
        <f t="shared" si="24"/>
        <v>1.5178026343935169E-2</v>
      </c>
      <c r="I105" s="2">
        <f t="shared" si="32"/>
        <v>7.9855710325901663E-2</v>
      </c>
      <c r="J105" s="101"/>
      <c r="K105" s="1"/>
      <c r="L105" s="1"/>
      <c r="M105" s="1">
        <f t="shared" si="33"/>
        <v>0</v>
      </c>
      <c r="N105" s="1"/>
      <c r="Q105" s="3"/>
      <c r="R105" s="56"/>
      <c r="S105" s="3" t="s">
        <v>102</v>
      </c>
      <c r="T105" s="102">
        <v>173319.87714934474</v>
      </c>
      <c r="U105" s="102">
        <v>184362.2046536447</v>
      </c>
      <c r="V105" s="102">
        <v>187160.45905270369</v>
      </c>
      <c r="W105" s="2">
        <f t="shared" si="30"/>
        <v>1.5178026343935169E-2</v>
      </c>
      <c r="X105" s="2">
        <f t="shared" si="31"/>
        <v>7.9855710325901663E-2</v>
      </c>
      <c r="AA105" s="122">
        <v>-1475.703127391258</v>
      </c>
      <c r="AB105" s="122"/>
    </row>
    <row r="106" spans="1:28" x14ac:dyDescent="0.2">
      <c r="A106" s="111"/>
      <c r="B106" s="115">
        <f t="shared" si="36"/>
        <v>61</v>
      </c>
      <c r="C106" s="115">
        <f t="shared" si="37"/>
        <v>57</v>
      </c>
      <c r="D106" s="103" t="s">
        <v>97</v>
      </c>
      <c r="E106" s="104">
        <v>213190.87119893901</v>
      </c>
      <c r="F106" s="104">
        <v>227401.19946265724</v>
      </c>
      <c r="G106" s="104">
        <v>239076.47447853629</v>
      </c>
      <c r="H106" s="105">
        <f t="shared" si="24"/>
        <v>5.1342187479518131E-2</v>
      </c>
      <c r="I106" s="105">
        <f t="shared" si="32"/>
        <v>0.12141984848611154</v>
      </c>
      <c r="J106" s="101"/>
      <c r="K106" s="1"/>
      <c r="L106" s="1"/>
      <c r="M106" s="1">
        <f t="shared" si="33"/>
        <v>4</v>
      </c>
      <c r="N106" s="1"/>
      <c r="Q106" s="3"/>
      <c r="R106" s="56"/>
      <c r="S106" s="103" t="s">
        <v>97</v>
      </c>
      <c r="T106" s="104">
        <v>213190.87119893901</v>
      </c>
      <c r="U106" s="104">
        <v>227401.19946265724</v>
      </c>
      <c r="V106" s="104">
        <v>239076.47447853629</v>
      </c>
      <c r="W106" s="105">
        <f t="shared" si="30"/>
        <v>5.1342187479518131E-2</v>
      </c>
      <c r="X106" s="105">
        <f t="shared" si="31"/>
        <v>0.12141984848611154</v>
      </c>
      <c r="AA106" s="122">
        <v>0</v>
      </c>
      <c r="AB106" s="122"/>
    </row>
    <row r="107" spans="1:28" x14ac:dyDescent="0.2">
      <c r="A107" s="111"/>
      <c r="B107" s="115">
        <f t="shared" si="36"/>
        <v>68</v>
      </c>
      <c r="C107" s="115">
        <f t="shared" si="37"/>
        <v>73</v>
      </c>
      <c r="D107" s="3" t="s">
        <v>86</v>
      </c>
      <c r="E107" s="102">
        <v>204477.37547415527</v>
      </c>
      <c r="F107" s="102">
        <v>210294.57994227935</v>
      </c>
      <c r="G107" s="102">
        <v>213007.3191703686</v>
      </c>
      <c r="H107" s="2">
        <f t="shared" si="24"/>
        <v>1.2899710628937022E-2</v>
      </c>
      <c r="I107" s="2">
        <f t="shared" si="32"/>
        <v>4.1715831281742277E-2</v>
      </c>
      <c r="J107" s="101"/>
      <c r="K107" s="1"/>
      <c r="L107" s="1"/>
      <c r="M107" s="1">
        <f t="shared" si="33"/>
        <v>-5</v>
      </c>
      <c r="N107" s="1"/>
      <c r="Q107" s="3"/>
      <c r="R107" s="56"/>
      <c r="S107" s="3" t="s">
        <v>86</v>
      </c>
      <c r="T107" s="102">
        <v>204477.37547415527</v>
      </c>
      <c r="U107" s="102">
        <v>210294.57994227935</v>
      </c>
      <c r="V107" s="102">
        <v>213007.3191703686</v>
      </c>
      <c r="W107" s="2">
        <f t="shared" si="30"/>
        <v>1.2899710628937022E-2</v>
      </c>
      <c r="X107" s="2">
        <f t="shared" si="31"/>
        <v>4.1715831281742277E-2</v>
      </c>
      <c r="AA107" s="122">
        <v>-6708.9563215359522</v>
      </c>
      <c r="AB107" s="122"/>
    </row>
    <row r="108" spans="1:28" x14ac:dyDescent="0.2">
      <c r="A108" s="111"/>
      <c r="B108" s="115">
        <f t="shared" si="36"/>
        <v>66</v>
      </c>
      <c r="C108" s="115">
        <f t="shared" si="37"/>
        <v>75</v>
      </c>
      <c r="D108" s="3" t="s">
        <v>96</v>
      </c>
      <c r="E108" s="102">
        <v>210137.76944849055</v>
      </c>
      <c r="F108" s="102">
        <v>212603.9761301598</v>
      </c>
      <c r="G108" s="102">
        <v>210095.6566158419</v>
      </c>
      <c r="H108" s="2">
        <f t="shared" si="24"/>
        <v>-1.1798083742245113E-2</v>
      </c>
      <c r="I108" s="2">
        <f t="shared" si="32"/>
        <v>-2.0040582309011068E-4</v>
      </c>
      <c r="J108" s="101"/>
      <c r="K108" s="1"/>
      <c r="L108" s="1"/>
      <c r="M108" s="1">
        <f t="shared" si="33"/>
        <v>-9</v>
      </c>
      <c r="N108" s="1"/>
      <c r="Q108" s="3"/>
      <c r="R108" s="56"/>
      <c r="S108" s="3" t="s">
        <v>96</v>
      </c>
      <c r="T108" s="102">
        <v>210137.76944849055</v>
      </c>
      <c r="U108" s="102">
        <v>212603.9761301598</v>
      </c>
      <c r="V108" s="102">
        <v>210095.6566158419</v>
      </c>
      <c r="W108" s="2">
        <f t="shared" si="30"/>
        <v>-1.1798083742245113E-2</v>
      </c>
      <c r="X108" s="2">
        <f t="shared" si="31"/>
        <v>-2.0040582309011068E-4</v>
      </c>
      <c r="AA108" s="122">
        <v>-5367.7184041604633</v>
      </c>
      <c r="AB108" s="122"/>
    </row>
    <row r="109" spans="1:28" x14ac:dyDescent="0.2">
      <c r="A109" s="111"/>
      <c r="B109" s="115">
        <f t="shared" si="36"/>
        <v>93</v>
      </c>
      <c r="C109" s="115">
        <f t="shared" si="37"/>
        <v>86</v>
      </c>
      <c r="D109" s="103" t="s">
        <v>85</v>
      </c>
      <c r="E109" s="104">
        <v>165609.02404043931</v>
      </c>
      <c r="F109" s="104">
        <v>185903.3007787368</v>
      </c>
      <c r="G109" s="104">
        <v>192222.50965542169</v>
      </c>
      <c r="H109" s="105">
        <f t="shared" si="24"/>
        <v>3.3991913270039475E-2</v>
      </c>
      <c r="I109" s="105">
        <f t="shared" si="32"/>
        <v>0.16070069713401458</v>
      </c>
      <c r="J109" s="101"/>
      <c r="K109" s="1"/>
      <c r="L109" s="1"/>
      <c r="M109" s="1">
        <f t="shared" si="33"/>
        <v>7</v>
      </c>
      <c r="N109" s="1"/>
      <c r="Q109" s="3"/>
      <c r="R109" s="56"/>
      <c r="S109" s="103" t="s">
        <v>85</v>
      </c>
      <c r="T109" s="104">
        <v>165609.02404043931</v>
      </c>
      <c r="U109" s="104">
        <v>185903.3007787368</v>
      </c>
      <c r="V109" s="104">
        <v>192222.50965542169</v>
      </c>
      <c r="W109" s="105">
        <f t="shared" si="30"/>
        <v>3.3991913270039475E-2</v>
      </c>
      <c r="X109" s="105">
        <f t="shared" si="31"/>
        <v>0.16070069713401458</v>
      </c>
      <c r="AA109" s="122">
        <v>0</v>
      </c>
      <c r="AB109" s="122"/>
    </row>
    <row r="110" spans="1:28" x14ac:dyDescent="0.2">
      <c r="A110" s="111"/>
      <c r="B110" s="115">
        <f t="shared" si="36"/>
        <v>79</v>
      </c>
      <c r="C110" s="115">
        <f t="shared" si="37"/>
        <v>82</v>
      </c>
      <c r="D110" s="103" t="s">
        <v>99</v>
      </c>
      <c r="E110" s="104">
        <v>190189.94341288632</v>
      </c>
      <c r="F110" s="104">
        <v>192984.40151821173</v>
      </c>
      <c r="G110" s="104">
        <v>199493.35730974647</v>
      </c>
      <c r="H110" s="105">
        <f t="shared" si="24"/>
        <v>3.3727885468093133E-2</v>
      </c>
      <c r="I110" s="105">
        <f t="shared" si="32"/>
        <v>4.8916434433461164E-2</v>
      </c>
      <c r="J110" s="101"/>
      <c r="K110" s="1"/>
      <c r="L110" s="1"/>
      <c r="M110" s="1">
        <f t="shared" si="33"/>
        <v>-3</v>
      </c>
      <c r="N110" s="1"/>
      <c r="Q110" s="3"/>
      <c r="R110" s="56"/>
      <c r="S110" s="103" t="s">
        <v>99</v>
      </c>
      <c r="T110" s="104">
        <v>190189.94341288632</v>
      </c>
      <c r="U110" s="104">
        <v>192984.40151821173</v>
      </c>
      <c r="V110" s="104">
        <v>199493.35730974647</v>
      </c>
      <c r="W110" s="105">
        <f t="shared" si="30"/>
        <v>3.3727885468093133E-2</v>
      </c>
      <c r="X110" s="105">
        <f t="shared" si="31"/>
        <v>4.8916434433461164E-2</v>
      </c>
      <c r="AA110" s="122">
        <v>0</v>
      </c>
      <c r="AB110" s="122"/>
    </row>
    <row r="111" spans="1:28" x14ac:dyDescent="0.2">
      <c r="A111" s="111"/>
      <c r="B111" s="115">
        <f t="shared" si="36"/>
        <v>103</v>
      </c>
      <c r="C111" s="115">
        <f t="shared" si="37"/>
        <v>100</v>
      </c>
      <c r="D111" s="103" t="s">
        <v>94</v>
      </c>
      <c r="E111" s="104">
        <v>140763.29769605698</v>
      </c>
      <c r="F111" s="104">
        <v>147912.2518307365</v>
      </c>
      <c r="G111" s="104">
        <v>150787.43801911842</v>
      </c>
      <c r="H111" s="105">
        <f t="shared" si="24"/>
        <v>1.9438458632028199E-2</v>
      </c>
      <c r="I111" s="105">
        <f t="shared" si="32"/>
        <v>7.1212741439931726E-2</v>
      </c>
      <c r="J111" s="101"/>
      <c r="K111" s="1"/>
      <c r="L111" s="1"/>
      <c r="M111" s="1">
        <f t="shared" si="33"/>
        <v>3</v>
      </c>
      <c r="N111" s="1"/>
      <c r="Q111" s="3"/>
      <c r="R111" s="56"/>
      <c r="S111" s="103" t="s">
        <v>94</v>
      </c>
      <c r="T111" s="104">
        <v>140763.29769605698</v>
      </c>
      <c r="U111" s="104">
        <v>147912.2518307365</v>
      </c>
      <c r="V111" s="104">
        <v>150787.43801911842</v>
      </c>
      <c r="W111" s="105">
        <f t="shared" si="30"/>
        <v>1.9438458632028199E-2</v>
      </c>
      <c r="X111" s="105">
        <f t="shared" si="31"/>
        <v>7.1212741439931726E-2</v>
      </c>
      <c r="AA111" s="122">
        <v>0</v>
      </c>
      <c r="AB111" s="122"/>
    </row>
    <row r="112" spans="1:28" x14ac:dyDescent="0.2">
      <c r="A112" s="111"/>
      <c r="B112" s="115">
        <f t="shared" si="36"/>
        <v>84</v>
      </c>
      <c r="C112" s="115">
        <f t="shared" si="37"/>
        <v>79</v>
      </c>
      <c r="D112" s="103" t="s">
        <v>82</v>
      </c>
      <c r="E112" s="104">
        <v>180600.79095494087</v>
      </c>
      <c r="F112" s="104">
        <v>194924.08942859652</v>
      </c>
      <c r="G112" s="104">
        <v>200464.31022560425</v>
      </c>
      <c r="H112" s="105">
        <f t="shared" si="24"/>
        <v>2.842245313674896E-2</v>
      </c>
      <c r="I112" s="105">
        <f t="shared" si="32"/>
        <v>0.10998578226392852</v>
      </c>
      <c r="J112" s="101"/>
      <c r="K112" s="1"/>
      <c r="L112" s="1"/>
      <c r="M112" s="1">
        <f t="shared" si="33"/>
        <v>5</v>
      </c>
      <c r="N112" s="1"/>
      <c r="Q112" s="3"/>
      <c r="R112" s="56"/>
      <c r="S112" s="103" t="s">
        <v>82</v>
      </c>
      <c r="T112" s="104">
        <v>180600.79095494087</v>
      </c>
      <c r="U112" s="104">
        <v>194924.08942859652</v>
      </c>
      <c r="V112" s="104">
        <v>200464.31022560425</v>
      </c>
      <c r="W112" s="105">
        <f t="shared" si="30"/>
        <v>2.842245313674896E-2</v>
      </c>
      <c r="X112" s="105">
        <f t="shared" si="31"/>
        <v>0.10998578226392852</v>
      </c>
      <c r="AA112" s="122">
        <v>0</v>
      </c>
      <c r="AB112" s="122"/>
    </row>
    <row r="113" spans="1:29" x14ac:dyDescent="0.2">
      <c r="A113" s="111"/>
      <c r="B113" s="115">
        <f t="shared" si="36"/>
        <v>47</v>
      </c>
      <c r="C113" s="115">
        <f t="shared" si="37"/>
        <v>45</v>
      </c>
      <c r="D113" s="3" t="s">
        <v>159</v>
      </c>
      <c r="E113" s="102">
        <v>258042.23491453414</v>
      </c>
      <c r="F113" s="102">
        <v>266776.34644175234</v>
      </c>
      <c r="G113" s="102">
        <v>273931.6464485813</v>
      </c>
      <c r="H113" s="2">
        <f t="shared" si="24"/>
        <v>2.6821343429677791E-2</v>
      </c>
      <c r="I113" s="2">
        <f t="shared" si="32"/>
        <v>6.1576786216062107E-2</v>
      </c>
      <c r="J113" s="1"/>
      <c r="K113" s="1"/>
      <c r="L113" s="1"/>
      <c r="M113" s="1">
        <f t="shared" si="33"/>
        <v>2</v>
      </c>
      <c r="Q113" s="3"/>
      <c r="R113" s="56"/>
      <c r="S113" s="3" t="s">
        <v>159</v>
      </c>
      <c r="T113" s="102">
        <v>258042.23491453414</v>
      </c>
      <c r="U113" s="102">
        <v>266776.34644175234</v>
      </c>
      <c r="V113" s="102">
        <v>273931.6464485813</v>
      </c>
      <c r="W113" s="2">
        <f t="shared" si="30"/>
        <v>2.6821343429677791E-2</v>
      </c>
      <c r="X113" s="2">
        <f t="shared" si="31"/>
        <v>6.1576786216062107E-2</v>
      </c>
      <c r="AA113" s="122">
        <v>-12324.203822235111</v>
      </c>
      <c r="AB113" s="122"/>
    </row>
    <row r="114" spans="1:29" x14ac:dyDescent="0.2">
      <c r="A114" s="111"/>
      <c r="B114" s="115">
        <f t="shared" si="36"/>
        <v>52</v>
      </c>
      <c r="C114" s="115">
        <f t="shared" si="37"/>
        <v>51</v>
      </c>
      <c r="D114" s="103" t="s">
        <v>84</v>
      </c>
      <c r="E114" s="104">
        <v>242673.18815855755</v>
      </c>
      <c r="F114" s="104">
        <v>249704.58924377526</v>
      </c>
      <c r="G114" s="104">
        <v>254332.94120705468</v>
      </c>
      <c r="H114" s="105">
        <f t="shared" si="24"/>
        <v>1.8535309972861347E-2</v>
      </c>
      <c r="I114" s="105">
        <f t="shared" si="32"/>
        <v>4.8047141659831372E-2</v>
      </c>
      <c r="J114" s="101"/>
      <c r="K114" s="1"/>
      <c r="L114" s="1"/>
      <c r="M114" s="1">
        <f t="shared" si="33"/>
        <v>1</v>
      </c>
      <c r="N114" s="1"/>
      <c r="Q114" s="3"/>
      <c r="R114" s="56"/>
      <c r="S114" s="103" t="s">
        <v>84</v>
      </c>
      <c r="T114" s="104">
        <v>242673.18815855755</v>
      </c>
      <c r="U114" s="104">
        <v>249704.58924377526</v>
      </c>
      <c r="V114" s="104">
        <v>254332.94120705468</v>
      </c>
      <c r="W114" s="105">
        <f t="shared" si="30"/>
        <v>1.8535309972861347E-2</v>
      </c>
      <c r="X114" s="105">
        <f t="shared" si="31"/>
        <v>4.8047141659831372E-2</v>
      </c>
      <c r="AA114" s="122">
        <v>0</v>
      </c>
      <c r="AB114" s="122"/>
    </row>
    <row r="115" spans="1:29" x14ac:dyDescent="0.2">
      <c r="A115" s="111"/>
      <c r="B115" s="112">
        <f t="shared" si="36"/>
        <v>104</v>
      </c>
      <c r="C115" s="112">
        <f t="shared" si="37"/>
        <v>102</v>
      </c>
      <c r="D115" s="3" t="s">
        <v>98</v>
      </c>
      <c r="E115" s="102">
        <v>138974.84680470257</v>
      </c>
      <c r="F115" s="102">
        <v>138172.20912798084</v>
      </c>
      <c r="G115" s="102">
        <v>143150.71259649229</v>
      </c>
      <c r="H115" s="2">
        <f t="shared" si="24"/>
        <v>3.6031149099600368E-2</v>
      </c>
      <c r="I115" s="2">
        <f t="shared" si="32"/>
        <v>3.0047637308483255E-2</v>
      </c>
      <c r="J115" s="101"/>
      <c r="K115" s="1"/>
      <c r="L115" s="1"/>
      <c r="M115" s="1">
        <f t="shared" si="33"/>
        <v>2</v>
      </c>
      <c r="N115" s="1"/>
      <c r="Q115" s="3"/>
      <c r="R115" s="56"/>
      <c r="S115" s="3" t="s">
        <v>98</v>
      </c>
      <c r="T115" s="102">
        <v>138974.84680470257</v>
      </c>
      <c r="U115" s="102">
        <v>138172.20912798084</v>
      </c>
      <c r="V115" s="102">
        <v>143150.71259649229</v>
      </c>
      <c r="W115" s="2">
        <f t="shared" si="30"/>
        <v>3.6031149099600368E-2</v>
      </c>
      <c r="X115" s="2">
        <f t="shared" si="31"/>
        <v>3.0047637308483255E-2</v>
      </c>
      <c r="AA115" s="122">
        <v>-1726.3038712670386</v>
      </c>
      <c r="AB115" s="122"/>
    </row>
    <row r="116" spans="1:29" x14ac:dyDescent="0.2">
      <c r="A116" s="111"/>
      <c r="B116" s="115">
        <f t="shared" si="36"/>
        <v>101</v>
      </c>
      <c r="C116" s="115">
        <f t="shared" si="37"/>
        <v>105</v>
      </c>
      <c r="D116" s="3" t="s">
        <v>92</v>
      </c>
      <c r="E116" s="102">
        <v>142843.41253981853</v>
      </c>
      <c r="F116" s="102">
        <v>130079.82895036416</v>
      </c>
      <c r="G116" s="102">
        <v>136729.1727617064</v>
      </c>
      <c r="H116" s="2">
        <f t="shared" si="24"/>
        <v>5.1117408940317022E-2</v>
      </c>
      <c r="I116" s="2">
        <f t="shared" si="32"/>
        <v>-4.2803792414352615E-2</v>
      </c>
      <c r="J116" s="101"/>
      <c r="K116" s="1"/>
      <c r="M116" s="1">
        <f t="shared" si="33"/>
        <v>-4</v>
      </c>
      <c r="N116" s="1"/>
      <c r="Q116" s="3"/>
      <c r="R116" s="56"/>
      <c r="S116" s="3" t="s">
        <v>92</v>
      </c>
      <c r="T116" s="102">
        <v>142843.41253981853</v>
      </c>
      <c r="U116" s="102">
        <v>130079.82895036416</v>
      </c>
      <c r="V116" s="102">
        <v>136729.1727617064</v>
      </c>
      <c r="W116" s="2">
        <f t="shared" si="30"/>
        <v>5.1117408940317022E-2</v>
      </c>
      <c r="X116" s="2">
        <f t="shared" si="31"/>
        <v>-4.2803792414352615E-2</v>
      </c>
      <c r="AA116" s="122">
        <v>-6114.2397781121254</v>
      </c>
      <c r="AB116" s="122"/>
    </row>
    <row r="117" spans="1:29" x14ac:dyDescent="0.2">
      <c r="A117" s="111"/>
      <c r="B117" s="115">
        <f t="shared" si="36"/>
        <v>96</v>
      </c>
      <c r="C117" s="115">
        <f t="shared" si="37"/>
        <v>96</v>
      </c>
      <c r="D117" s="103" t="s">
        <v>83</v>
      </c>
      <c r="E117" s="104">
        <v>154669.90609941792</v>
      </c>
      <c r="F117" s="104">
        <v>164004.19513190203</v>
      </c>
      <c r="G117" s="104">
        <v>166568.21828370114</v>
      </c>
      <c r="H117" s="105">
        <f t="shared" ref="H117:H121" si="38">+G117/F117*1-1</f>
        <v>1.5633887594990847E-2</v>
      </c>
      <c r="I117" s="105">
        <f t="shared" si="32"/>
        <v>7.6927131362162227E-2</v>
      </c>
      <c r="J117" s="101"/>
      <c r="K117" s="1"/>
      <c r="L117" s="1"/>
      <c r="M117" s="1">
        <f t="shared" si="33"/>
        <v>0</v>
      </c>
      <c r="N117" s="1"/>
      <c r="Q117" s="3"/>
      <c r="R117" s="56"/>
      <c r="S117" s="103" t="s">
        <v>83</v>
      </c>
      <c r="T117" s="104">
        <v>154669.90609941792</v>
      </c>
      <c r="U117" s="104">
        <v>164004.19513190203</v>
      </c>
      <c r="V117" s="104">
        <v>166568.21828370114</v>
      </c>
      <c r="W117" s="105">
        <f t="shared" si="30"/>
        <v>1.5633887594990847E-2</v>
      </c>
      <c r="X117" s="105">
        <f t="shared" si="31"/>
        <v>7.6927131362162227E-2</v>
      </c>
      <c r="AA117" s="122">
        <v>0</v>
      </c>
      <c r="AB117" s="122"/>
    </row>
    <row r="118" spans="1:29" x14ac:dyDescent="0.2">
      <c r="A118" s="111"/>
      <c r="B118" s="115">
        <f t="shared" si="36"/>
        <v>109</v>
      </c>
      <c r="C118" s="115">
        <f t="shared" si="37"/>
        <v>109</v>
      </c>
      <c r="D118" s="3" t="s">
        <v>81</v>
      </c>
      <c r="E118" s="102">
        <v>113286.75712757146</v>
      </c>
      <c r="F118" s="102">
        <v>115493.93687369981</v>
      </c>
      <c r="G118" s="102">
        <v>116180.96495907038</v>
      </c>
      <c r="H118" s="2">
        <f t="shared" si="38"/>
        <v>5.9486073811985118E-3</v>
      </c>
      <c r="I118" s="2">
        <f t="shared" si="32"/>
        <v>2.5547627144448803E-2</v>
      </c>
      <c r="J118" s="101"/>
      <c r="K118" s="1"/>
      <c r="L118" s="1"/>
      <c r="M118" s="1">
        <f t="shared" si="33"/>
        <v>0</v>
      </c>
      <c r="N118" s="1"/>
      <c r="Q118" s="3"/>
      <c r="R118" s="56"/>
      <c r="S118" s="3" t="s">
        <v>81</v>
      </c>
      <c r="T118" s="102">
        <v>113286.75712757146</v>
      </c>
      <c r="U118" s="102">
        <v>115493.93687369981</v>
      </c>
      <c r="V118" s="102">
        <v>116180.96495907038</v>
      </c>
      <c r="W118" s="2">
        <f t="shared" si="30"/>
        <v>5.9486073811985118E-3</v>
      </c>
      <c r="X118" s="2">
        <f t="shared" si="31"/>
        <v>2.5547627144448803E-2</v>
      </c>
      <c r="AA118" s="122">
        <v>-76.055531285295729</v>
      </c>
      <c r="AB118" s="122"/>
    </row>
    <row r="119" spans="1:29" x14ac:dyDescent="0.2">
      <c r="A119" s="111"/>
      <c r="B119" s="115">
        <f t="shared" si="36"/>
        <v>85</v>
      </c>
      <c r="C119" s="115">
        <f t="shared" si="37"/>
        <v>93</v>
      </c>
      <c r="D119" s="3" t="s">
        <v>101</v>
      </c>
      <c r="E119" s="102">
        <v>178191.1568717061</v>
      </c>
      <c r="F119" s="102">
        <v>179500.75381385151</v>
      </c>
      <c r="G119" s="102">
        <v>178313.95382343946</v>
      </c>
      <c r="H119" s="2">
        <f t="shared" si="38"/>
        <v>-6.6116713450842246E-3</v>
      </c>
      <c r="I119" s="2">
        <f t="shared" si="32"/>
        <v>6.8913044782448196E-4</v>
      </c>
      <c r="J119" s="101"/>
      <c r="K119" s="1"/>
      <c r="L119" s="1"/>
      <c r="M119" s="1">
        <f t="shared" si="33"/>
        <v>-8</v>
      </c>
      <c r="N119" s="1"/>
      <c r="Q119" s="3"/>
      <c r="R119" s="56"/>
      <c r="S119" s="3" t="s">
        <v>101</v>
      </c>
      <c r="T119" s="102">
        <v>178191.1568717061</v>
      </c>
      <c r="U119" s="102">
        <v>179500.75381385151</v>
      </c>
      <c r="V119" s="102">
        <v>178313.95382343946</v>
      </c>
      <c r="W119" s="2">
        <f t="shared" si="30"/>
        <v>-6.6116713450842246E-3</v>
      </c>
      <c r="X119" s="2">
        <f t="shared" si="31"/>
        <v>6.8913044782448196E-4</v>
      </c>
      <c r="AA119" s="122">
        <v>-5073.6517356534605</v>
      </c>
      <c r="AB119" s="122"/>
    </row>
    <row r="120" spans="1:29" x14ac:dyDescent="0.2">
      <c r="A120" s="111"/>
      <c r="B120" s="115">
        <f t="shared" si="36"/>
        <v>31</v>
      </c>
      <c r="C120" s="115">
        <f t="shared" si="37"/>
        <v>25</v>
      </c>
      <c r="D120" s="103" t="s">
        <v>93</v>
      </c>
      <c r="E120" s="104">
        <v>296556.66468366963</v>
      </c>
      <c r="F120" s="104">
        <v>318659.04591451451</v>
      </c>
      <c r="G120" s="104">
        <v>336763.84978059988</v>
      </c>
      <c r="H120" s="105">
        <f t="shared" si="38"/>
        <v>5.6815596789749678E-2</v>
      </c>
      <c r="I120" s="105">
        <f t="shared" si="32"/>
        <v>0.13558010958822431</v>
      </c>
      <c r="J120" s="101"/>
      <c r="K120" s="1"/>
      <c r="L120" s="1"/>
      <c r="M120" s="1">
        <f t="shared" si="33"/>
        <v>6</v>
      </c>
      <c r="N120" s="1"/>
      <c r="Q120" s="3"/>
      <c r="R120" s="56"/>
      <c r="S120" s="103" t="s">
        <v>93</v>
      </c>
      <c r="T120" s="104">
        <v>296556.66468366963</v>
      </c>
      <c r="U120" s="104">
        <v>318659.04591451451</v>
      </c>
      <c r="V120" s="104">
        <v>336763.84978059988</v>
      </c>
      <c r="W120" s="105">
        <f t="shared" si="30"/>
        <v>5.6815596789749678E-2</v>
      </c>
      <c r="X120" s="105">
        <f t="shared" si="31"/>
        <v>0.13558010958822431</v>
      </c>
      <c r="AA120" s="122">
        <v>0</v>
      </c>
      <c r="AB120" s="122"/>
    </row>
    <row r="121" spans="1:29" x14ac:dyDescent="0.2">
      <c r="A121" s="111"/>
      <c r="B121" s="118">
        <f t="shared" si="36"/>
        <v>75</v>
      </c>
      <c r="C121" s="115">
        <f t="shared" si="37"/>
        <v>69</v>
      </c>
      <c r="D121" s="103" t="s">
        <v>95</v>
      </c>
      <c r="E121" s="104">
        <v>196298.756385888</v>
      </c>
      <c r="F121" s="104">
        <v>215256.62725561889</v>
      </c>
      <c r="G121" s="104">
        <v>217594.6625819701</v>
      </c>
      <c r="H121" s="105">
        <f t="shared" si="38"/>
        <v>1.0861618321162281E-2</v>
      </c>
      <c r="I121" s="105">
        <f t="shared" si="32"/>
        <v>0.10848721911522552</v>
      </c>
      <c r="J121" s="101"/>
      <c r="K121" s="1"/>
      <c r="L121" s="1"/>
      <c r="M121" s="1">
        <f t="shared" si="33"/>
        <v>6</v>
      </c>
      <c r="N121" s="1"/>
      <c r="Q121" s="3"/>
      <c r="R121" s="56"/>
      <c r="S121" s="103" t="s">
        <v>95</v>
      </c>
      <c r="T121" s="104">
        <v>196298.756385888</v>
      </c>
      <c r="U121" s="104">
        <v>215256.62725561889</v>
      </c>
      <c r="V121" s="104">
        <v>217594.6625819701</v>
      </c>
      <c r="W121" s="105">
        <f t="shared" si="30"/>
        <v>1.0861618321162281E-2</v>
      </c>
      <c r="X121" s="105">
        <f t="shared" si="31"/>
        <v>0.10848721911522552</v>
      </c>
      <c r="AA121" s="122">
        <v>0</v>
      </c>
      <c r="AB121" s="122"/>
    </row>
    <row r="122" spans="1:29" x14ac:dyDescent="0.2">
      <c r="A122" s="111"/>
      <c r="B122" s="118"/>
      <c r="C122" s="119"/>
      <c r="D122" s="149" t="s">
        <v>7</v>
      </c>
      <c r="E122" s="150"/>
      <c r="F122" s="150"/>
      <c r="G122" s="150"/>
      <c r="H122" s="151"/>
      <c r="I122" s="151"/>
      <c r="J122" s="1">
        <f>COUNTIF(I100:I121,"&lt;0")</f>
        <v>3</v>
      </c>
      <c r="K122" s="1">
        <f>COUNTIF(AA100:AA121,"=0")</f>
        <v>12</v>
      </c>
      <c r="Q122" s="123"/>
      <c r="R122" s="56"/>
      <c r="S122" s="149" t="s">
        <v>7</v>
      </c>
      <c r="T122" s="150">
        <v>193636.29714377684</v>
      </c>
      <c r="U122" s="150">
        <v>202118.51206732486</v>
      </c>
      <c r="V122" s="150">
        <v>206907.77564667683</v>
      </c>
      <c r="W122" s="151">
        <f t="shared" si="30"/>
        <v>2.3695323750239528E-2</v>
      </c>
      <c r="X122" s="151">
        <f t="shared" si="31"/>
        <v>6.8538175428162651E-2</v>
      </c>
      <c r="AA122" s="122">
        <v>0</v>
      </c>
      <c r="AB122" s="122"/>
    </row>
    <row r="123" spans="1:29" x14ac:dyDescent="0.2">
      <c r="A123" s="111"/>
      <c r="B123" s="116"/>
      <c r="C123" s="116"/>
      <c r="D123" s="149" t="s">
        <v>145</v>
      </c>
      <c r="E123" s="150"/>
      <c r="F123" s="150"/>
      <c r="G123" s="150"/>
      <c r="H123" s="151"/>
      <c r="I123" s="151"/>
      <c r="J123" s="101"/>
      <c r="M123" s="1"/>
      <c r="N123" s="1"/>
      <c r="Q123" s="123"/>
      <c r="S123" s="149" t="s">
        <v>145</v>
      </c>
      <c r="T123" s="150">
        <v>302428.32758686657</v>
      </c>
      <c r="U123" s="150">
        <v>318109.89763948944</v>
      </c>
      <c r="V123" s="150">
        <v>322249.11999363103</v>
      </c>
      <c r="W123" s="151">
        <f t="shared" si="30"/>
        <v>1.3011925705098681E-2</v>
      </c>
      <c r="X123" s="151">
        <f t="shared" si="31"/>
        <v>6.5538809029294098E-2</v>
      </c>
      <c r="AA123" s="122">
        <v>0</v>
      </c>
      <c r="AB123" s="122"/>
    </row>
    <row r="124" spans="1:29" x14ac:dyDescent="0.2">
      <c r="C124" s="1"/>
      <c r="D124" s="1"/>
      <c r="I124" s="4"/>
      <c r="J124" s="4"/>
    </row>
    <row r="125" spans="1:29" x14ac:dyDescent="0.2">
      <c r="C125" s="1"/>
      <c r="D125" s="1"/>
      <c r="M125" s="5"/>
      <c r="N125" s="5"/>
      <c r="O125" s="5"/>
    </row>
    <row r="126" spans="1:29" x14ac:dyDescent="0.2">
      <c r="I126" s="6" t="s">
        <v>128</v>
      </c>
      <c r="J126">
        <f>SUM(J4:J125)</f>
        <v>11</v>
      </c>
      <c r="K126">
        <v>59</v>
      </c>
      <c r="L126" s="121" t="s">
        <v>301</v>
      </c>
      <c r="Z126" s="107" t="s">
        <v>161</v>
      </c>
      <c r="AA126" s="122">
        <f>COUNTIF(AA4:AA123,"=0")</f>
        <v>79</v>
      </c>
      <c r="AB126" s="121" t="s">
        <v>300</v>
      </c>
      <c r="AC126" s="121"/>
    </row>
    <row r="127" spans="1:29" x14ac:dyDescent="0.2">
      <c r="K127" t="s">
        <v>302</v>
      </c>
      <c r="L127" s="121" t="s">
        <v>301</v>
      </c>
    </row>
    <row r="128" spans="1:29" x14ac:dyDescent="0.2">
      <c r="E128" t="s">
        <v>122</v>
      </c>
      <c r="G128">
        <f>QUARTILE(G$4:G$121,1)</f>
        <v>199493.35730974647</v>
      </c>
      <c r="I128" s="5"/>
      <c r="J128" s="5"/>
    </row>
    <row r="129" spans="5:17" x14ac:dyDescent="0.2">
      <c r="E129" t="s">
        <v>123</v>
      </c>
      <c r="G129">
        <f>QUARTILE(G$4:G$121,2)</f>
        <v>244744.35907344663</v>
      </c>
      <c r="I129" s="5"/>
      <c r="J129" s="5"/>
      <c r="Q129" t="s">
        <v>179</v>
      </c>
    </row>
    <row r="130" spans="5:17" x14ac:dyDescent="0.2">
      <c r="E130" t="s">
        <v>124</v>
      </c>
      <c r="G130">
        <f>QUARTILE(G$4:G$121,3)</f>
        <v>323728.48898485303</v>
      </c>
      <c r="I130" s="5"/>
      <c r="J130" s="5"/>
    </row>
    <row r="131" spans="5:17" x14ac:dyDescent="0.2">
      <c r="E131" t="s">
        <v>125</v>
      </c>
      <c r="G131">
        <f>QUARTILE(G$4:G$121,4)</f>
        <v>612743.65384158306</v>
      </c>
      <c r="I131" s="5"/>
      <c r="J131" s="5"/>
    </row>
    <row r="133" spans="5:17" x14ac:dyDescent="0.2">
      <c r="G133" s="6" t="s">
        <v>127</v>
      </c>
      <c r="H133">
        <f>COUNTIF(H4:H121,"&gt;0")</f>
        <v>92</v>
      </c>
      <c r="I133">
        <f>COUNTIF(I4:I121,"&gt;0")</f>
        <v>98</v>
      </c>
    </row>
    <row r="134" spans="5:17" x14ac:dyDescent="0.2">
      <c r="G134" s="6" t="s">
        <v>128</v>
      </c>
      <c r="H134">
        <f>COUNTIF(H4:H121,"&lt;0")</f>
        <v>17</v>
      </c>
      <c r="I134">
        <f>COUNTIF(I4:I121,"&lt;0")</f>
        <v>11</v>
      </c>
    </row>
    <row r="135" spans="5:17" x14ac:dyDescent="0.2">
      <c r="G135" t="s">
        <v>129</v>
      </c>
      <c r="H135" s="4">
        <f>MAX(H4:H121)</f>
        <v>8.6662424162251339E-2</v>
      </c>
      <c r="I135" s="4">
        <f>MAX(I4:I121)</f>
        <v>0.24446471361257882</v>
      </c>
      <c r="J135" s="4"/>
    </row>
    <row r="136" spans="5:17" x14ac:dyDescent="0.2">
      <c r="G136" t="s">
        <v>130</v>
      </c>
      <c r="H136" s="4">
        <f>MIN(H4:H121)</f>
        <v>-1.5932993958855723E-2</v>
      </c>
      <c r="I136" s="4">
        <f>MIN(I4:I121)</f>
        <v>-5.2607598288194612E-2</v>
      </c>
      <c r="J136" s="4"/>
    </row>
    <row r="140" spans="5:17" x14ac:dyDescent="0.2">
      <c r="K140" s="6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ED7CE-D78D-40F1-950A-36D0FDA583E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showGridLines="0" workbookViewId="0">
      <selection activeCell="D36" sqref="D36"/>
    </sheetView>
  </sheetViews>
  <sheetFormatPr defaultRowHeight="12.75" x14ac:dyDescent="0.2"/>
  <cols>
    <col min="2" max="2" width="17.42578125" customWidth="1"/>
    <col min="5" max="5" width="2.28515625" customWidth="1"/>
    <col min="6" max="6" width="11.28515625" customWidth="1"/>
    <col min="8" max="8" width="9.42578125" customWidth="1"/>
  </cols>
  <sheetData>
    <row r="1" spans="1:9" x14ac:dyDescent="0.2">
      <c r="A1" s="7"/>
      <c r="B1" s="7"/>
      <c r="C1" s="7"/>
      <c r="D1" s="7"/>
      <c r="E1" s="7"/>
      <c r="F1" s="7"/>
      <c r="G1" s="7"/>
      <c r="H1" s="7"/>
      <c r="I1" s="7"/>
    </row>
    <row r="2" spans="1:9" x14ac:dyDescent="0.2">
      <c r="A2" s="7"/>
      <c r="B2" s="18"/>
      <c r="C2" s="18"/>
      <c r="D2" s="18"/>
      <c r="E2" s="7"/>
      <c r="F2" s="18"/>
      <c r="G2" s="18"/>
      <c r="H2" s="18"/>
      <c r="I2" s="18"/>
    </row>
    <row r="3" spans="1:9" ht="63.75" x14ac:dyDescent="0.2">
      <c r="A3" s="15"/>
      <c r="B3" s="19" t="s">
        <v>146</v>
      </c>
      <c r="C3" s="19" t="s">
        <v>150</v>
      </c>
      <c r="D3" s="19" t="s">
        <v>149</v>
      </c>
      <c r="E3" s="17"/>
      <c r="F3" s="19" t="s">
        <v>148</v>
      </c>
      <c r="G3" s="19" t="s">
        <v>151</v>
      </c>
      <c r="H3" s="19" t="s">
        <v>153</v>
      </c>
      <c r="I3" s="19" t="s">
        <v>154</v>
      </c>
    </row>
    <row r="4" spans="1:9" x14ac:dyDescent="0.2">
      <c r="A4" s="15"/>
      <c r="B4" s="20" t="s">
        <v>136</v>
      </c>
      <c r="C4" s="21">
        <v>392629</v>
      </c>
      <c r="D4" s="22">
        <v>39479</v>
      </c>
      <c r="E4" s="17"/>
      <c r="F4" s="22">
        <v>41852</v>
      </c>
      <c r="G4" s="21">
        <v>578377</v>
      </c>
      <c r="H4" s="26">
        <f>+G4/C4-1</f>
        <v>0.47308782591199328</v>
      </c>
      <c r="I4" s="26">
        <f>H4/(((YEAR(DATE(2014,8,1))-YEAR(D4))*12+MONTH(DATE(2014,8,1))-MONTH(D4))/12)</f>
        <v>7.2782742447998969E-2</v>
      </c>
    </row>
    <row r="5" spans="1:9" x14ac:dyDescent="0.2">
      <c r="A5" s="15"/>
      <c r="B5" s="23" t="s">
        <v>141</v>
      </c>
      <c r="C5" s="24">
        <v>286256</v>
      </c>
      <c r="D5" s="25">
        <v>39479</v>
      </c>
      <c r="E5" s="17"/>
      <c r="F5" s="25">
        <v>41852</v>
      </c>
      <c r="G5" s="24">
        <v>317333</v>
      </c>
      <c r="H5" s="27">
        <f t="shared" ref="H5:H13" si="0">+G5/C5-1</f>
        <v>0.10856366329439382</v>
      </c>
      <c r="I5" s="27">
        <f t="shared" ref="I5:I14" si="1">H5/(((YEAR(DATE(2014,8,1))-YEAR(D5))*12+MONTH(DATE(2014,8,1))-MONTH(D5))/12)</f>
        <v>1.6702102045291357E-2</v>
      </c>
    </row>
    <row r="6" spans="1:9" x14ac:dyDescent="0.2">
      <c r="A6" s="15"/>
      <c r="B6" s="20" t="s">
        <v>138</v>
      </c>
      <c r="C6" s="21">
        <v>214024</v>
      </c>
      <c r="D6" s="22">
        <v>39479</v>
      </c>
      <c r="E6" s="17"/>
      <c r="F6" s="22">
        <v>41852</v>
      </c>
      <c r="G6" s="21">
        <v>223696</v>
      </c>
      <c r="H6" s="26">
        <f t="shared" si="0"/>
        <v>4.5191193511008088E-2</v>
      </c>
      <c r="I6" s="26">
        <f t="shared" si="1"/>
        <v>6.9524913093858597E-3</v>
      </c>
    </row>
    <row r="7" spans="1:9" x14ac:dyDescent="0.2">
      <c r="A7" s="15"/>
      <c r="B7" s="23" t="s">
        <v>142</v>
      </c>
      <c r="C7" s="24">
        <v>240599</v>
      </c>
      <c r="D7" s="25">
        <v>39356</v>
      </c>
      <c r="E7" s="17"/>
      <c r="F7" s="25">
        <v>41852</v>
      </c>
      <c r="G7" s="24">
        <v>241927</v>
      </c>
      <c r="H7" s="27">
        <f t="shared" si="0"/>
        <v>5.5195574378945622E-3</v>
      </c>
      <c r="I7" s="27">
        <f t="shared" si="1"/>
        <v>8.0774011286261892E-4</v>
      </c>
    </row>
    <row r="8" spans="1:9" x14ac:dyDescent="0.2">
      <c r="A8" s="15"/>
      <c r="B8" s="20" t="s">
        <v>144</v>
      </c>
      <c r="C8" s="21">
        <v>188982</v>
      </c>
      <c r="D8" s="22">
        <v>39356</v>
      </c>
      <c r="E8" s="17"/>
      <c r="F8" s="22">
        <v>39356</v>
      </c>
      <c r="G8" s="21">
        <v>185639</v>
      </c>
      <c r="H8" s="26">
        <f t="shared" si="0"/>
        <v>-1.7689515403583433E-2</v>
      </c>
      <c r="I8" s="26">
        <f t="shared" si="1"/>
        <v>-2.5887095712561125E-3</v>
      </c>
    </row>
    <row r="9" spans="1:9" x14ac:dyDescent="0.2">
      <c r="A9" s="15"/>
      <c r="B9" s="23" t="s">
        <v>137</v>
      </c>
      <c r="C9" s="24">
        <v>178894</v>
      </c>
      <c r="D9" s="25">
        <v>39356</v>
      </c>
      <c r="E9" s="17"/>
      <c r="F9" s="25">
        <v>39356</v>
      </c>
      <c r="G9" s="24">
        <v>174886</v>
      </c>
      <c r="H9" s="27">
        <f t="shared" si="0"/>
        <v>-2.2404328820418762E-2</v>
      </c>
      <c r="I9" s="27">
        <f t="shared" si="1"/>
        <v>-3.2786822664027456E-3</v>
      </c>
    </row>
    <row r="10" spans="1:9" x14ac:dyDescent="0.2">
      <c r="A10" s="15"/>
      <c r="B10" s="20" t="s">
        <v>9</v>
      </c>
      <c r="C10" s="21">
        <v>172781</v>
      </c>
      <c r="D10" s="22">
        <v>39417</v>
      </c>
      <c r="E10" s="17"/>
      <c r="F10" s="22">
        <v>39417</v>
      </c>
      <c r="G10" s="21">
        <v>163337</v>
      </c>
      <c r="H10" s="26">
        <f t="shared" si="0"/>
        <v>-5.4658787713926849E-2</v>
      </c>
      <c r="I10" s="26">
        <f t="shared" si="1"/>
        <v>-8.1988181570890276E-3</v>
      </c>
    </row>
    <row r="11" spans="1:9" x14ac:dyDescent="0.2">
      <c r="A11" s="15"/>
      <c r="B11" s="23" t="s">
        <v>140</v>
      </c>
      <c r="C11" s="24">
        <v>171936</v>
      </c>
      <c r="D11" s="25">
        <v>39356</v>
      </c>
      <c r="E11" s="17"/>
      <c r="F11" s="25">
        <v>39356</v>
      </c>
      <c r="G11" s="24">
        <v>162046</v>
      </c>
      <c r="H11" s="27">
        <f t="shared" si="0"/>
        <v>-5.7521403312860597E-2</v>
      </c>
      <c r="I11" s="27">
        <f t="shared" si="1"/>
        <v>-8.4177663384674053E-3</v>
      </c>
    </row>
    <row r="12" spans="1:9" x14ac:dyDescent="0.2">
      <c r="A12" s="15"/>
      <c r="B12" s="20" t="s">
        <v>143</v>
      </c>
      <c r="C12" s="21">
        <v>171145</v>
      </c>
      <c r="D12" s="22">
        <v>39356</v>
      </c>
      <c r="E12" s="17"/>
      <c r="F12" s="22">
        <v>39356</v>
      </c>
      <c r="G12" s="21">
        <v>159485</v>
      </c>
      <c r="H12" s="26">
        <f t="shared" si="0"/>
        <v>-6.8129363989599456E-2</v>
      </c>
      <c r="I12" s="26">
        <f t="shared" si="1"/>
        <v>-9.9701508277462627E-3</v>
      </c>
    </row>
    <row r="13" spans="1:9" ht="13.5" thickBot="1" x14ac:dyDescent="0.25">
      <c r="A13" s="16"/>
      <c r="B13" s="28" t="s">
        <v>139</v>
      </c>
      <c r="C13" s="29">
        <v>162276</v>
      </c>
      <c r="D13" s="30">
        <v>39508</v>
      </c>
      <c r="E13" s="17"/>
      <c r="F13" s="30">
        <v>39508</v>
      </c>
      <c r="G13" s="29">
        <v>148864</v>
      </c>
      <c r="H13" s="34">
        <f t="shared" si="0"/>
        <v>-8.2649313515245626E-2</v>
      </c>
      <c r="I13" s="34">
        <f t="shared" si="1"/>
        <v>-1.2880412495882435E-2</v>
      </c>
    </row>
    <row r="14" spans="1:9" ht="14.25" thickTop="1" thickBot="1" x14ac:dyDescent="0.25">
      <c r="A14" s="15"/>
      <c r="B14" s="31" t="s">
        <v>145</v>
      </c>
      <c r="C14" s="32">
        <v>242485</v>
      </c>
      <c r="D14" s="33">
        <v>39479</v>
      </c>
      <c r="E14" s="17"/>
      <c r="F14" s="33">
        <v>41852</v>
      </c>
      <c r="G14" s="32">
        <v>274417</v>
      </c>
      <c r="H14" s="35">
        <f>+G14/C14-1</f>
        <v>0.13168649607192195</v>
      </c>
      <c r="I14" s="35">
        <f t="shared" si="1"/>
        <v>2.025946093414184E-2</v>
      </c>
    </row>
    <row r="15" spans="1:9" ht="13.5" thickTop="1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">
      <c r="A19" s="7"/>
      <c r="B19" s="7"/>
      <c r="C19" s="7"/>
      <c r="D19" s="7"/>
      <c r="E19" s="7"/>
      <c r="F19" s="7"/>
      <c r="G19" s="7"/>
      <c r="H19" s="7"/>
      <c r="I19" s="7"/>
    </row>
    <row r="20" spans="1:9" ht="51" x14ac:dyDescent="0.2">
      <c r="A20" s="7"/>
      <c r="B20" s="41" t="s">
        <v>146</v>
      </c>
      <c r="C20" s="36" t="s">
        <v>150</v>
      </c>
      <c r="D20" s="36" t="s">
        <v>149</v>
      </c>
      <c r="E20" s="39"/>
      <c r="F20" s="36" t="s">
        <v>151</v>
      </c>
      <c r="G20" s="36" t="s">
        <v>147</v>
      </c>
      <c r="H20" s="36" t="s">
        <v>152</v>
      </c>
      <c r="I20" s="7"/>
    </row>
    <row r="21" spans="1:9" x14ac:dyDescent="0.2">
      <c r="A21" s="15"/>
      <c r="B21" s="43" t="s">
        <v>139</v>
      </c>
      <c r="C21" s="44">
        <v>162276</v>
      </c>
      <c r="D21" s="45">
        <v>39508</v>
      </c>
      <c r="E21" s="15"/>
      <c r="F21" s="44">
        <v>148864</v>
      </c>
      <c r="G21" s="51">
        <f t="shared" ref="G21:G31" si="2">+F21/C21-1</f>
        <v>-8.2649313515245626E-2</v>
      </c>
      <c r="H21" s="52">
        <f t="shared" ref="H21:H31" si="3">G21/(((YEAR(DATE(2014,8,1))-YEAR(D21))*12+MONTH(DATE(2014,8,1))-MONTH(D21))/12)</f>
        <v>-1.2880412495882435E-2</v>
      </c>
      <c r="I21" s="7"/>
    </row>
    <row r="22" spans="1:9" x14ac:dyDescent="0.2">
      <c r="A22" s="15"/>
      <c r="B22" s="20" t="s">
        <v>143</v>
      </c>
      <c r="C22" s="46">
        <v>171145</v>
      </c>
      <c r="D22" s="47">
        <v>39356</v>
      </c>
      <c r="E22" s="15"/>
      <c r="F22" s="21">
        <v>159485</v>
      </c>
      <c r="G22" s="53">
        <f t="shared" si="2"/>
        <v>-6.8129363989599456E-2</v>
      </c>
      <c r="H22" s="26">
        <f t="shared" si="3"/>
        <v>-9.9701508277462627E-3</v>
      </c>
      <c r="I22" s="7"/>
    </row>
    <row r="23" spans="1:9" x14ac:dyDescent="0.2">
      <c r="A23" s="15"/>
      <c r="B23" s="43" t="s">
        <v>140</v>
      </c>
      <c r="C23" s="44">
        <v>171936</v>
      </c>
      <c r="D23" s="45">
        <v>39356</v>
      </c>
      <c r="E23" s="15"/>
      <c r="F23" s="44">
        <v>162046</v>
      </c>
      <c r="G23" s="51">
        <f t="shared" si="2"/>
        <v>-5.7521403312860597E-2</v>
      </c>
      <c r="H23" s="27">
        <f t="shared" si="3"/>
        <v>-8.4177663384674053E-3</v>
      </c>
      <c r="I23" s="7"/>
    </row>
    <row r="24" spans="1:9" x14ac:dyDescent="0.2">
      <c r="A24" s="15"/>
      <c r="B24" s="20" t="s">
        <v>9</v>
      </c>
      <c r="C24" s="46">
        <v>172781</v>
      </c>
      <c r="D24" s="47">
        <v>39417</v>
      </c>
      <c r="E24" s="15"/>
      <c r="F24" s="21">
        <v>163337</v>
      </c>
      <c r="G24" s="53">
        <f t="shared" si="2"/>
        <v>-5.4658787713926849E-2</v>
      </c>
      <c r="H24" s="26">
        <f t="shared" si="3"/>
        <v>-8.1988181570890276E-3</v>
      </c>
      <c r="I24" s="7"/>
    </row>
    <row r="25" spans="1:9" x14ac:dyDescent="0.2">
      <c r="A25" s="15"/>
      <c r="B25" s="43" t="s">
        <v>137</v>
      </c>
      <c r="C25" s="44">
        <v>178894</v>
      </c>
      <c r="D25" s="45">
        <v>39356</v>
      </c>
      <c r="E25" s="15"/>
      <c r="F25" s="44">
        <v>174886</v>
      </c>
      <c r="G25" s="51">
        <f t="shared" si="2"/>
        <v>-2.2404328820418762E-2</v>
      </c>
      <c r="H25" s="27">
        <f t="shared" si="3"/>
        <v>-3.2786822664027456E-3</v>
      </c>
      <c r="I25" s="7"/>
    </row>
    <row r="26" spans="1:9" x14ac:dyDescent="0.2">
      <c r="A26" s="15"/>
      <c r="B26" s="20" t="s">
        <v>144</v>
      </c>
      <c r="C26" s="46">
        <v>188982</v>
      </c>
      <c r="D26" s="47">
        <v>39356</v>
      </c>
      <c r="E26" s="15"/>
      <c r="F26" s="21">
        <v>185639</v>
      </c>
      <c r="G26" s="53">
        <f t="shared" si="2"/>
        <v>-1.7689515403583433E-2</v>
      </c>
      <c r="H26" s="26">
        <f t="shared" si="3"/>
        <v>-2.5887095712561125E-3</v>
      </c>
      <c r="I26" s="7"/>
    </row>
    <row r="27" spans="1:9" x14ac:dyDescent="0.2">
      <c r="A27" s="15"/>
      <c r="B27" s="43" t="s">
        <v>142</v>
      </c>
      <c r="C27" s="44">
        <v>240599</v>
      </c>
      <c r="D27" s="45">
        <v>39356</v>
      </c>
      <c r="E27" s="15"/>
      <c r="F27" s="44">
        <v>241927</v>
      </c>
      <c r="G27" s="51">
        <f t="shared" si="2"/>
        <v>5.5195574378945622E-3</v>
      </c>
      <c r="H27" s="27">
        <f t="shared" si="3"/>
        <v>8.0774011286261892E-4</v>
      </c>
      <c r="I27" s="7"/>
    </row>
    <row r="28" spans="1:9" x14ac:dyDescent="0.2">
      <c r="A28" s="15"/>
      <c r="B28" s="20" t="s">
        <v>138</v>
      </c>
      <c r="C28" s="46">
        <v>214024</v>
      </c>
      <c r="D28" s="47">
        <v>39479</v>
      </c>
      <c r="E28" s="15"/>
      <c r="F28" s="21">
        <v>223696</v>
      </c>
      <c r="G28" s="53">
        <f t="shared" si="2"/>
        <v>4.5191193511008088E-2</v>
      </c>
      <c r="H28" s="26">
        <f t="shared" si="3"/>
        <v>6.9524913093858597E-3</v>
      </c>
      <c r="I28" s="7"/>
    </row>
    <row r="29" spans="1:9" x14ac:dyDescent="0.2">
      <c r="A29" s="15"/>
      <c r="B29" s="20" t="s">
        <v>141</v>
      </c>
      <c r="C29" s="46">
        <v>286256</v>
      </c>
      <c r="D29" s="47">
        <v>39479</v>
      </c>
      <c r="E29" s="15"/>
      <c r="F29" s="21">
        <v>317333</v>
      </c>
      <c r="G29" s="53">
        <f t="shared" si="2"/>
        <v>0.10856366329439382</v>
      </c>
      <c r="H29" s="26">
        <f t="shared" si="3"/>
        <v>1.6702102045291357E-2</v>
      </c>
      <c r="I29" s="7"/>
    </row>
    <row r="30" spans="1:9" ht="13.5" thickBot="1" x14ac:dyDescent="0.25">
      <c r="A30" s="15"/>
      <c r="B30" s="48" t="s">
        <v>145</v>
      </c>
      <c r="C30" s="49">
        <v>242485</v>
      </c>
      <c r="D30" s="50">
        <v>39479</v>
      </c>
      <c r="E30" s="15"/>
      <c r="F30" s="49">
        <v>274417</v>
      </c>
      <c r="G30" s="54">
        <f t="shared" si="2"/>
        <v>0.13168649607192195</v>
      </c>
      <c r="H30" s="55">
        <f t="shared" si="3"/>
        <v>2.025946093414184E-2</v>
      </c>
      <c r="I30" s="7"/>
    </row>
    <row r="31" spans="1:9" ht="14.25" thickTop="1" thickBot="1" x14ac:dyDescent="0.25">
      <c r="A31" s="15"/>
      <c r="B31" s="42" t="s">
        <v>136</v>
      </c>
      <c r="C31" s="38">
        <v>392629</v>
      </c>
      <c r="D31" s="40">
        <v>39479</v>
      </c>
      <c r="E31" s="15"/>
      <c r="F31" s="38">
        <v>578377</v>
      </c>
      <c r="G31" s="37">
        <f t="shared" si="2"/>
        <v>0.47308782591199328</v>
      </c>
      <c r="H31" s="35">
        <f t="shared" si="3"/>
        <v>7.2782742447998969E-2</v>
      </c>
      <c r="I31" s="7"/>
    </row>
    <row r="32" spans="1:9" ht="13.5" thickTop="1" x14ac:dyDescent="0.2">
      <c r="A32" s="7"/>
      <c r="B32" s="7"/>
      <c r="C32" s="7"/>
      <c r="D32" s="7"/>
      <c r="E32" s="7"/>
      <c r="F32" s="7"/>
      <c r="G32" s="7"/>
      <c r="H32" s="7"/>
      <c r="I32" s="7"/>
    </row>
  </sheetData>
  <phoneticPr fontId="10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"/>
  <sheetViews>
    <sheetView showGridLines="0" workbookViewId="0">
      <selection activeCell="J17" sqref="J17"/>
    </sheetView>
  </sheetViews>
  <sheetFormatPr defaultRowHeight="12.75" x14ac:dyDescent="0.2"/>
  <cols>
    <col min="2" max="2" width="17.42578125" customWidth="1"/>
    <col min="5" max="5" width="2.28515625" customWidth="1"/>
    <col min="6" max="6" width="11.28515625" customWidth="1"/>
    <col min="8" max="8" width="9.42578125" customWidth="1"/>
  </cols>
  <sheetData>
    <row r="1" spans="1:9" x14ac:dyDescent="0.2">
      <c r="A1" s="7"/>
      <c r="B1" s="7"/>
      <c r="C1" s="7"/>
      <c r="D1" s="7"/>
      <c r="E1" s="7"/>
      <c r="F1" s="7"/>
      <c r="G1" s="7"/>
      <c r="H1" s="7"/>
      <c r="I1" s="7"/>
    </row>
    <row r="2" spans="1:9" x14ac:dyDescent="0.2">
      <c r="A2" s="7"/>
      <c r="B2" s="18"/>
      <c r="C2" s="18"/>
      <c r="D2" s="18"/>
      <c r="E2" s="7"/>
      <c r="F2" s="18"/>
      <c r="G2" s="18"/>
      <c r="H2" s="18"/>
      <c r="I2" s="18"/>
    </row>
    <row r="3" spans="1:9" ht="63.75" x14ac:dyDescent="0.2">
      <c r="A3" s="15"/>
      <c r="B3" s="19" t="s">
        <v>146</v>
      </c>
      <c r="C3" s="19" t="s">
        <v>150</v>
      </c>
      <c r="D3" s="19" t="s">
        <v>149</v>
      </c>
      <c r="E3" s="17"/>
      <c r="F3" s="19" t="s">
        <v>148</v>
      </c>
      <c r="G3" s="57" t="s">
        <v>155</v>
      </c>
      <c r="H3" s="19" t="s">
        <v>153</v>
      </c>
      <c r="I3" s="19" t="s">
        <v>154</v>
      </c>
    </row>
    <row r="4" spans="1:9" x14ac:dyDescent="0.2">
      <c r="A4" s="15"/>
      <c r="B4" s="20" t="s">
        <v>136</v>
      </c>
      <c r="C4" s="21">
        <v>383374</v>
      </c>
      <c r="D4" s="22">
        <v>39479</v>
      </c>
      <c r="E4" s="17"/>
      <c r="F4" s="22">
        <v>41913</v>
      </c>
      <c r="G4" s="21">
        <v>553389</v>
      </c>
      <c r="H4" s="26">
        <f>+G4/C4-1</f>
        <v>0.44347034488515136</v>
      </c>
      <c r="I4" s="26">
        <f>H4/(((YEAR(DATE(2015,4,1))-YEAR(D4))*12+MONTH(DATE(2015,4,1))-MONTH(D4))/12)</f>
        <v>6.187958300723042E-2</v>
      </c>
    </row>
    <row r="5" spans="1:9" x14ac:dyDescent="0.2">
      <c r="A5" s="15"/>
      <c r="B5" s="23" t="s">
        <v>141</v>
      </c>
      <c r="C5" s="24">
        <v>282995</v>
      </c>
      <c r="D5" s="25">
        <v>39479</v>
      </c>
      <c r="E5" s="17"/>
      <c r="F5" s="25">
        <v>42095</v>
      </c>
      <c r="G5" s="24">
        <v>325286</v>
      </c>
      <c r="H5" s="27">
        <f t="shared" ref="H5:H13" si="0">+G5/C5-1</f>
        <v>0.14944080284103967</v>
      </c>
      <c r="I5" s="26">
        <f t="shared" ref="I5:I14" si="1">H5/(((YEAR(DATE(2015,4,1))-YEAR(D5))*12+MONTH(DATE(2015,4,1))-MONTH(D5))/12)</f>
        <v>2.085220504758693E-2</v>
      </c>
    </row>
    <row r="6" spans="1:9" x14ac:dyDescent="0.2">
      <c r="A6" s="15"/>
      <c r="B6" s="20" t="s">
        <v>138</v>
      </c>
      <c r="C6" s="21">
        <v>213453</v>
      </c>
      <c r="D6" s="22">
        <v>39479</v>
      </c>
      <c r="E6" s="17"/>
      <c r="F6" s="25">
        <v>42095</v>
      </c>
      <c r="G6" s="21">
        <v>237367</v>
      </c>
      <c r="H6" s="26">
        <f t="shared" si="0"/>
        <v>0.1120340309107859</v>
      </c>
      <c r="I6" s="26">
        <f t="shared" si="1"/>
        <v>1.5632655475923612E-2</v>
      </c>
    </row>
    <row r="7" spans="1:9" x14ac:dyDescent="0.2">
      <c r="A7" s="15"/>
      <c r="B7" s="23" t="s">
        <v>142</v>
      </c>
      <c r="C7" s="24">
        <v>239740</v>
      </c>
      <c r="D7" s="25">
        <v>39356</v>
      </c>
      <c r="E7" s="17"/>
      <c r="F7" s="25">
        <v>42095</v>
      </c>
      <c r="G7" s="21">
        <v>251211</v>
      </c>
      <c r="H7" s="27">
        <f t="shared" si="0"/>
        <v>4.7847668307333002E-2</v>
      </c>
      <c r="I7" s="26">
        <f t="shared" si="1"/>
        <v>6.3796891076444004E-3</v>
      </c>
    </row>
    <row r="8" spans="1:9" x14ac:dyDescent="0.2">
      <c r="A8" s="15"/>
      <c r="B8" s="20" t="s">
        <v>144</v>
      </c>
      <c r="C8" s="21">
        <v>189221</v>
      </c>
      <c r="D8" s="22">
        <v>39356</v>
      </c>
      <c r="E8" s="17"/>
      <c r="F8" s="25">
        <v>42064</v>
      </c>
      <c r="G8" s="21">
        <v>190891</v>
      </c>
      <c r="H8" s="26">
        <f>+G8/C8-1</f>
        <v>8.8256588856416851E-3</v>
      </c>
      <c r="I8" s="26">
        <f t="shared" si="1"/>
        <v>1.1767545180855581E-3</v>
      </c>
    </row>
    <row r="9" spans="1:9" x14ac:dyDescent="0.2">
      <c r="A9" s="15"/>
      <c r="B9" s="23" t="s">
        <v>137</v>
      </c>
      <c r="C9" s="24">
        <v>179330</v>
      </c>
      <c r="D9" s="25">
        <v>39356</v>
      </c>
      <c r="E9" s="17"/>
      <c r="F9" s="25">
        <v>42095</v>
      </c>
      <c r="G9" s="24">
        <v>183006</v>
      </c>
      <c r="H9" s="27">
        <f t="shared" si="0"/>
        <v>2.0498522277365705E-2</v>
      </c>
      <c r="I9" s="26">
        <f t="shared" si="1"/>
        <v>2.7331363036487608E-3</v>
      </c>
    </row>
    <row r="10" spans="1:9" x14ac:dyDescent="0.2">
      <c r="A10" s="15"/>
      <c r="B10" s="20" t="s">
        <v>9</v>
      </c>
      <c r="C10" s="21">
        <v>173199</v>
      </c>
      <c r="D10" s="22">
        <v>39417</v>
      </c>
      <c r="E10" s="17"/>
      <c r="F10" s="22">
        <v>39417</v>
      </c>
      <c r="G10" s="21">
        <v>168339</v>
      </c>
      <c r="H10" s="26">
        <f t="shared" si="0"/>
        <v>-2.8060208199816361E-2</v>
      </c>
      <c r="I10" s="26">
        <f t="shared" si="1"/>
        <v>-3.826392027247686E-3</v>
      </c>
    </row>
    <row r="11" spans="1:9" x14ac:dyDescent="0.2">
      <c r="A11" s="15"/>
      <c r="B11" s="23" t="s">
        <v>140</v>
      </c>
      <c r="C11" s="24">
        <v>173278</v>
      </c>
      <c r="D11" s="25">
        <v>39356</v>
      </c>
      <c r="E11" s="17"/>
      <c r="F11" s="25">
        <v>39356</v>
      </c>
      <c r="G11" s="24">
        <v>168655</v>
      </c>
      <c r="H11" s="27">
        <f>+G11/C11-1</f>
        <v>-2.6679670817991941E-2</v>
      </c>
      <c r="I11" s="26">
        <f t="shared" si="1"/>
        <v>-3.5572894423989256E-3</v>
      </c>
    </row>
    <row r="12" spans="1:9" x14ac:dyDescent="0.2">
      <c r="A12" s="15"/>
      <c r="B12" s="20" t="s">
        <v>143</v>
      </c>
      <c r="C12" s="21">
        <v>171253</v>
      </c>
      <c r="D12" s="22">
        <v>39356</v>
      </c>
      <c r="E12" s="17"/>
      <c r="F12" s="22">
        <v>39356</v>
      </c>
      <c r="G12" s="21">
        <v>164280</v>
      </c>
      <c r="H12" s="26">
        <f t="shared" si="0"/>
        <v>-4.0717534875301498E-2</v>
      </c>
      <c r="I12" s="26">
        <f t="shared" si="1"/>
        <v>-5.4290046500401999E-3</v>
      </c>
    </row>
    <row r="13" spans="1:9" ht="13.5" thickBot="1" x14ac:dyDescent="0.25">
      <c r="A13" s="15"/>
      <c r="B13" s="28" t="s">
        <v>139</v>
      </c>
      <c r="C13" s="29">
        <v>163515</v>
      </c>
      <c r="D13" s="30">
        <v>39508</v>
      </c>
      <c r="E13" s="17"/>
      <c r="F13" s="30">
        <v>39508</v>
      </c>
      <c r="G13" s="29">
        <v>156180</v>
      </c>
      <c r="H13" s="34">
        <f t="shared" si="0"/>
        <v>-4.4858269883496948E-2</v>
      </c>
      <c r="I13" s="26">
        <f t="shared" si="1"/>
        <v>-6.3329322188466286E-3</v>
      </c>
    </row>
    <row r="14" spans="1:9" ht="14.25" thickTop="1" thickBot="1" x14ac:dyDescent="0.25">
      <c r="A14" s="15"/>
      <c r="B14" s="31" t="s">
        <v>145</v>
      </c>
      <c r="C14" s="32">
        <v>239836</v>
      </c>
      <c r="D14" s="33">
        <v>39479</v>
      </c>
      <c r="E14" s="17"/>
      <c r="F14" s="33">
        <v>42095</v>
      </c>
      <c r="G14" s="32">
        <v>276190</v>
      </c>
      <c r="H14" s="35">
        <f>+G14/C14-1</f>
        <v>0.15157857869544178</v>
      </c>
      <c r="I14" s="35">
        <f t="shared" si="1"/>
        <v>2.1150499352852341E-2</v>
      </c>
    </row>
    <row r="15" spans="1:9" ht="13.5" thickTop="1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">
      <c r="A19" s="7"/>
      <c r="B19" s="7"/>
      <c r="C19" s="7"/>
      <c r="D19" s="7"/>
      <c r="E19" s="7"/>
      <c r="F19" s="18"/>
      <c r="G19" s="7"/>
      <c r="H19" s="7"/>
      <c r="I19" s="7"/>
    </row>
    <row r="20" spans="1:9" ht="51" x14ac:dyDescent="0.2">
      <c r="A20" s="7"/>
      <c r="B20" s="41" t="s">
        <v>146</v>
      </c>
      <c r="C20" s="36" t="s">
        <v>150</v>
      </c>
      <c r="D20" s="36" t="s">
        <v>149</v>
      </c>
      <c r="E20" s="16"/>
      <c r="F20" s="57" t="s">
        <v>155</v>
      </c>
      <c r="G20" s="36" t="s">
        <v>147</v>
      </c>
      <c r="H20" s="36" t="s">
        <v>152</v>
      </c>
      <c r="I20" s="7"/>
    </row>
    <row r="21" spans="1:9" x14ac:dyDescent="0.2">
      <c r="A21" s="15"/>
      <c r="B21" s="20" t="s">
        <v>139</v>
      </c>
      <c r="C21" s="21">
        <v>163515</v>
      </c>
      <c r="D21" s="22">
        <v>39508</v>
      </c>
      <c r="E21" s="17"/>
      <c r="F21" s="21">
        <v>156180</v>
      </c>
      <c r="G21" s="26">
        <v>-4.4858269883496948E-2</v>
      </c>
      <c r="H21" s="26">
        <v>-6.3329322188466286E-3</v>
      </c>
      <c r="I21" s="59"/>
    </row>
    <row r="22" spans="1:9" x14ac:dyDescent="0.2">
      <c r="A22" s="15"/>
      <c r="B22" s="23" t="s">
        <v>143</v>
      </c>
      <c r="C22" s="24">
        <v>171253</v>
      </c>
      <c r="D22" s="25">
        <v>39356</v>
      </c>
      <c r="E22" s="17"/>
      <c r="F22" s="24">
        <v>164280</v>
      </c>
      <c r="G22" s="27">
        <v>-4.0717534875301498E-2</v>
      </c>
      <c r="H22" s="27">
        <v>-5.4290046500401999E-3</v>
      </c>
      <c r="I22" s="59"/>
    </row>
    <row r="23" spans="1:9" x14ac:dyDescent="0.2">
      <c r="A23" s="15"/>
      <c r="B23" s="20" t="s">
        <v>9</v>
      </c>
      <c r="C23" s="21">
        <v>173199</v>
      </c>
      <c r="D23" s="22">
        <v>39417</v>
      </c>
      <c r="E23" s="17"/>
      <c r="F23" s="21">
        <v>168339</v>
      </c>
      <c r="G23" s="26">
        <v>-2.8060208199816361E-2</v>
      </c>
      <c r="H23" s="26">
        <v>-3.826392027247686E-3</v>
      </c>
      <c r="I23" s="60"/>
    </row>
    <row r="24" spans="1:9" x14ac:dyDescent="0.2">
      <c r="A24" s="15"/>
      <c r="B24" s="23" t="s">
        <v>140</v>
      </c>
      <c r="C24" s="24">
        <v>173278</v>
      </c>
      <c r="D24" s="25">
        <v>39356</v>
      </c>
      <c r="E24" s="17"/>
      <c r="F24" s="21">
        <v>168655</v>
      </c>
      <c r="G24" s="27">
        <v>-2.6679670817991941E-2</v>
      </c>
      <c r="H24" s="27">
        <v>-3.5572894423989256E-3</v>
      </c>
      <c r="I24" s="59"/>
    </row>
    <row r="25" spans="1:9" x14ac:dyDescent="0.2">
      <c r="A25" s="15"/>
      <c r="B25" s="20" t="s">
        <v>144</v>
      </c>
      <c r="C25" s="21">
        <v>189221</v>
      </c>
      <c r="D25" s="22">
        <v>39356</v>
      </c>
      <c r="E25" s="17"/>
      <c r="F25" s="21">
        <v>190891</v>
      </c>
      <c r="G25" s="26">
        <v>8.8256588856416851E-3</v>
      </c>
      <c r="H25" s="26">
        <v>1.1767545180855581E-3</v>
      </c>
      <c r="I25" s="59"/>
    </row>
    <row r="26" spans="1:9" x14ac:dyDescent="0.2">
      <c r="A26" s="15"/>
      <c r="B26" s="23" t="s">
        <v>137</v>
      </c>
      <c r="C26" s="24">
        <v>179330</v>
      </c>
      <c r="D26" s="25">
        <v>39356</v>
      </c>
      <c r="E26" s="17"/>
      <c r="F26" s="24">
        <v>183006</v>
      </c>
      <c r="G26" s="27">
        <v>2.0498522277365705E-2</v>
      </c>
      <c r="H26" s="27">
        <v>2.7331363036487608E-3</v>
      </c>
      <c r="I26" s="59"/>
    </row>
    <row r="27" spans="1:9" x14ac:dyDescent="0.2">
      <c r="A27" s="15"/>
      <c r="B27" s="20" t="s">
        <v>142</v>
      </c>
      <c r="C27" s="21">
        <v>239740</v>
      </c>
      <c r="D27" s="22">
        <v>39356</v>
      </c>
      <c r="E27" s="17"/>
      <c r="F27" s="21">
        <v>251211</v>
      </c>
      <c r="G27" s="26">
        <v>4.7847668307333002E-2</v>
      </c>
      <c r="H27" s="26">
        <v>6.3796891076444004E-3</v>
      </c>
      <c r="I27" s="59"/>
    </row>
    <row r="28" spans="1:9" x14ac:dyDescent="0.2">
      <c r="A28" s="15"/>
      <c r="B28" s="23" t="s">
        <v>138</v>
      </c>
      <c r="C28" s="24">
        <v>213453</v>
      </c>
      <c r="D28" s="25">
        <v>39479</v>
      </c>
      <c r="E28" s="17"/>
      <c r="F28" s="24">
        <v>237367</v>
      </c>
      <c r="G28" s="27">
        <v>0.1120340309107859</v>
      </c>
      <c r="H28" s="27">
        <v>1.5632655475923612E-2</v>
      </c>
      <c r="I28" s="59"/>
    </row>
    <row r="29" spans="1:9" x14ac:dyDescent="0.2">
      <c r="A29" s="15"/>
      <c r="B29" s="20" t="s">
        <v>141</v>
      </c>
      <c r="C29" s="21">
        <v>282995</v>
      </c>
      <c r="D29" s="22">
        <v>39479</v>
      </c>
      <c r="E29" s="17"/>
      <c r="F29" s="21">
        <v>325286</v>
      </c>
      <c r="G29" s="26">
        <v>0.14944080284103967</v>
      </c>
      <c r="H29" s="26">
        <v>2.085220504758693E-2</v>
      </c>
      <c r="I29" s="59"/>
    </row>
    <row r="30" spans="1:9" ht="13.5" thickBot="1" x14ac:dyDescent="0.25">
      <c r="A30" s="15"/>
      <c r="B30" s="28" t="s">
        <v>145</v>
      </c>
      <c r="C30" s="29">
        <v>239836</v>
      </c>
      <c r="D30" s="30">
        <v>39479</v>
      </c>
      <c r="E30" s="17"/>
      <c r="F30" s="29">
        <v>276190</v>
      </c>
      <c r="G30" s="34">
        <v>0.15157857869544178</v>
      </c>
      <c r="H30" s="34">
        <v>2.1150499352852341E-2</v>
      </c>
      <c r="I30" s="59"/>
    </row>
    <row r="31" spans="1:9" ht="14.25" thickTop="1" thickBot="1" x14ac:dyDescent="0.25">
      <c r="A31" s="15"/>
      <c r="B31" s="31" t="s">
        <v>136</v>
      </c>
      <c r="C31" s="32">
        <v>383374</v>
      </c>
      <c r="D31" s="33">
        <v>39479</v>
      </c>
      <c r="E31" s="17"/>
      <c r="F31" s="32">
        <v>553389</v>
      </c>
      <c r="G31" s="35">
        <v>0.44347034488515136</v>
      </c>
      <c r="H31" s="35">
        <v>6.187958300723042E-2</v>
      </c>
      <c r="I31" s="59"/>
    </row>
    <row r="32" spans="1:9" ht="13.5" thickTop="1" x14ac:dyDescent="0.2">
      <c r="A32" s="7"/>
      <c r="B32" s="7"/>
      <c r="C32" s="7"/>
      <c r="D32" s="7"/>
      <c r="E32" s="7"/>
      <c r="F32" s="7"/>
      <c r="G32" s="7"/>
      <c r="H32" s="7"/>
      <c r="I32" s="7"/>
    </row>
  </sheetData>
  <phoneticPr fontId="0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1"/>
  <sheetViews>
    <sheetView showGridLines="0" workbookViewId="0"/>
  </sheetViews>
  <sheetFormatPr defaultRowHeight="12.75" x14ac:dyDescent="0.2"/>
  <cols>
    <col min="1" max="1" width="33.28515625" customWidth="1"/>
    <col min="2" max="2" width="8.7109375" customWidth="1"/>
    <col min="3" max="3" width="9.85546875" customWidth="1"/>
    <col min="5" max="5" width="9.7109375" customWidth="1"/>
    <col min="6" max="7" width="8.140625" customWidth="1"/>
    <col min="9" max="9" width="8.7109375" customWidth="1"/>
  </cols>
  <sheetData>
    <row r="1" spans="1:7" ht="12.75" customHeight="1" x14ac:dyDescent="0.2">
      <c r="A1" s="58" t="s">
        <v>156</v>
      </c>
      <c r="B1" s="1"/>
      <c r="C1" s="1"/>
      <c r="D1" s="1"/>
      <c r="E1" s="1"/>
      <c r="F1" s="1"/>
      <c r="G1" s="1"/>
    </row>
    <row r="2" spans="1:7" ht="26.25" customHeight="1" x14ac:dyDescent="0.2">
      <c r="A2" s="69" t="s">
        <v>119</v>
      </c>
      <c r="B2" s="67">
        <v>42095</v>
      </c>
      <c r="C2" s="68" t="s">
        <v>131</v>
      </c>
      <c r="D2" s="68" t="s">
        <v>132</v>
      </c>
      <c r="E2" s="68" t="s">
        <v>133</v>
      </c>
      <c r="F2" s="1"/>
      <c r="G2" s="1"/>
    </row>
    <row r="3" spans="1:7" x14ac:dyDescent="0.2">
      <c r="A3" s="70" t="s">
        <v>10</v>
      </c>
      <c r="B3" s="65">
        <v>290280.88223770732</v>
      </c>
      <c r="C3" s="12">
        <v>290281</v>
      </c>
      <c r="D3" s="64">
        <f t="shared" ref="D3:D34" si="0">((C3-B3)/C3)*-1</f>
        <v>-4.0568377770874064E-7</v>
      </c>
      <c r="E3" s="62">
        <v>42095</v>
      </c>
      <c r="F3" s="1"/>
      <c r="G3" s="1"/>
    </row>
    <row r="4" spans="1:7" x14ac:dyDescent="0.2">
      <c r="A4" s="71" t="s">
        <v>11</v>
      </c>
      <c r="B4" s="66">
        <v>173831.31455710367</v>
      </c>
      <c r="C4" s="11">
        <v>176913</v>
      </c>
      <c r="D4" s="63">
        <f t="shared" si="0"/>
        <v>-1.7419214206397082E-2</v>
      </c>
      <c r="E4" s="61">
        <v>39356</v>
      </c>
      <c r="F4" s="1"/>
      <c r="G4" s="1"/>
    </row>
    <row r="5" spans="1:7" x14ac:dyDescent="0.2">
      <c r="A5" s="70" t="s">
        <v>12</v>
      </c>
      <c r="B5" s="65">
        <v>214445.18414698981</v>
      </c>
      <c r="C5" s="12">
        <v>214445</v>
      </c>
      <c r="D5" s="64">
        <f t="shared" si="0"/>
        <v>8.5871430812712996E-7</v>
      </c>
      <c r="E5" s="62">
        <v>42095</v>
      </c>
      <c r="F5" s="1"/>
      <c r="G5" s="1"/>
    </row>
    <row r="6" spans="1:7" x14ac:dyDescent="0.2">
      <c r="A6" s="72" t="s">
        <v>13</v>
      </c>
      <c r="B6" s="73">
        <v>233064.17204929292</v>
      </c>
      <c r="C6" s="73">
        <v>233064</v>
      </c>
      <c r="D6" s="74">
        <f t="shared" si="0"/>
        <v>7.3820621338430294E-7</v>
      </c>
      <c r="E6" s="75">
        <v>42095</v>
      </c>
      <c r="F6" s="1"/>
      <c r="G6" s="1"/>
    </row>
    <row r="7" spans="1:7" x14ac:dyDescent="0.2">
      <c r="A7" s="79" t="s">
        <v>1</v>
      </c>
      <c r="B7" s="78">
        <v>237367.05705967301</v>
      </c>
      <c r="C7" s="78">
        <v>237367</v>
      </c>
      <c r="D7" s="77">
        <f t="shared" si="0"/>
        <v>2.4038587086819829E-7</v>
      </c>
      <c r="E7" s="76">
        <v>42095</v>
      </c>
      <c r="F7" s="1"/>
      <c r="G7" s="1"/>
    </row>
    <row r="8" spans="1:7" x14ac:dyDescent="0.2">
      <c r="A8" s="70" t="s">
        <v>14</v>
      </c>
      <c r="B8" s="65">
        <v>160585.26768513976</v>
      </c>
      <c r="C8" s="12">
        <v>160585</v>
      </c>
      <c r="D8" s="64">
        <f t="shared" si="0"/>
        <v>1.666937383662768E-6</v>
      </c>
      <c r="E8" s="62">
        <v>42095</v>
      </c>
      <c r="F8" s="1"/>
      <c r="G8" s="1"/>
    </row>
    <row r="9" spans="1:7" x14ac:dyDescent="0.2">
      <c r="A9" s="71" t="s">
        <v>15</v>
      </c>
      <c r="B9" s="66">
        <v>129026.07363286339</v>
      </c>
      <c r="C9" s="11">
        <v>140171</v>
      </c>
      <c r="D9" s="63">
        <f t="shared" si="0"/>
        <v>-7.9509501731004323E-2</v>
      </c>
      <c r="E9" s="61">
        <v>39022</v>
      </c>
      <c r="F9" s="1"/>
      <c r="G9" s="1"/>
    </row>
    <row r="10" spans="1:7" x14ac:dyDescent="0.2">
      <c r="A10" s="70" t="s">
        <v>16</v>
      </c>
      <c r="B10" s="65">
        <v>177676.55347020994</v>
      </c>
      <c r="C10" s="12">
        <v>177677</v>
      </c>
      <c r="D10" s="64">
        <f t="shared" si="0"/>
        <v>-2.5131547136691563E-6</v>
      </c>
      <c r="E10" s="62">
        <v>42095</v>
      </c>
      <c r="F10" s="1"/>
      <c r="G10" s="1"/>
    </row>
    <row r="11" spans="1:7" x14ac:dyDescent="0.2">
      <c r="A11" s="70" t="s">
        <v>17</v>
      </c>
      <c r="B11" s="65">
        <v>153131.68504961533</v>
      </c>
      <c r="C11" s="12">
        <v>153132</v>
      </c>
      <c r="D11" s="64">
        <f t="shared" si="0"/>
        <v>-2.0567248169244873E-6</v>
      </c>
      <c r="E11" s="62">
        <v>42095</v>
      </c>
      <c r="F11" s="1"/>
      <c r="G11" s="1"/>
    </row>
    <row r="12" spans="1:7" x14ac:dyDescent="0.2">
      <c r="A12" s="71" t="s">
        <v>18</v>
      </c>
      <c r="B12" s="66">
        <v>207315.64243890226</v>
      </c>
      <c r="C12" s="11">
        <v>208890</v>
      </c>
      <c r="D12" s="63">
        <f t="shared" si="0"/>
        <v>-7.5367780223933277E-3</v>
      </c>
      <c r="E12" s="61">
        <v>41883</v>
      </c>
      <c r="F12" s="1"/>
      <c r="G12" s="1"/>
    </row>
    <row r="13" spans="1:7" x14ac:dyDescent="0.2">
      <c r="A13" s="71" t="s">
        <v>19</v>
      </c>
      <c r="B13" s="66">
        <v>170391.57384763344</v>
      </c>
      <c r="C13" s="11">
        <v>174147</v>
      </c>
      <c r="D13" s="63">
        <f t="shared" si="0"/>
        <v>-2.1564690476244569E-2</v>
      </c>
      <c r="E13" s="61">
        <v>39448</v>
      </c>
      <c r="F13" s="1"/>
      <c r="G13" s="1"/>
    </row>
    <row r="14" spans="1:7" x14ac:dyDescent="0.2">
      <c r="A14" s="70" t="s">
        <v>20</v>
      </c>
      <c r="B14" s="65">
        <v>209366.07184773718</v>
      </c>
      <c r="C14" s="12">
        <v>209366</v>
      </c>
      <c r="D14" s="64">
        <f t="shared" si="0"/>
        <v>3.4316812273590602E-7</v>
      </c>
      <c r="E14" s="62">
        <v>42095</v>
      </c>
      <c r="F14" s="1"/>
      <c r="G14" s="1"/>
    </row>
    <row r="15" spans="1:7" x14ac:dyDescent="0.2">
      <c r="A15" s="71" t="s">
        <v>21</v>
      </c>
      <c r="B15" s="66">
        <v>173123.61779976267</v>
      </c>
      <c r="C15" s="11">
        <v>174318</v>
      </c>
      <c r="D15" s="63">
        <f t="shared" si="0"/>
        <v>-6.851743366934766E-3</v>
      </c>
      <c r="E15" s="61">
        <v>42036</v>
      </c>
      <c r="F15" s="1"/>
      <c r="G15" s="1"/>
    </row>
    <row r="16" spans="1:7" x14ac:dyDescent="0.2">
      <c r="A16" s="80" t="s">
        <v>22</v>
      </c>
      <c r="B16" s="73">
        <v>355749.04636742728</v>
      </c>
      <c r="C16" s="81">
        <v>355749</v>
      </c>
      <c r="D16" s="82">
        <f t="shared" si="0"/>
        <v>1.3033747747985729E-7</v>
      </c>
      <c r="E16" s="83">
        <v>42095</v>
      </c>
      <c r="F16" s="1"/>
      <c r="G16" s="1"/>
    </row>
    <row r="17" spans="1:7" x14ac:dyDescent="0.2">
      <c r="A17" s="88" t="s">
        <v>2</v>
      </c>
      <c r="B17" s="78">
        <v>183005.93279500247</v>
      </c>
      <c r="C17" s="13">
        <v>183006</v>
      </c>
      <c r="D17" s="89">
        <f t="shared" si="0"/>
        <v>-3.6722838336202326E-7</v>
      </c>
      <c r="E17" s="90">
        <v>42095</v>
      </c>
      <c r="F17" s="1"/>
      <c r="G17" s="1"/>
    </row>
    <row r="18" spans="1:7" x14ac:dyDescent="0.2">
      <c r="A18" s="10" t="s">
        <v>23</v>
      </c>
      <c r="B18" s="84">
        <v>553389.00551426399</v>
      </c>
      <c r="C18" s="85">
        <v>566022</v>
      </c>
      <c r="D18" s="86">
        <f t="shared" si="0"/>
        <v>-2.231891072385174E-2</v>
      </c>
      <c r="E18" s="87">
        <v>41913</v>
      </c>
      <c r="F18" s="1"/>
      <c r="G18" s="1"/>
    </row>
    <row r="19" spans="1:7" x14ac:dyDescent="0.2">
      <c r="A19" s="91" t="s">
        <v>24</v>
      </c>
      <c r="B19" s="11">
        <v>171012.24973684127</v>
      </c>
      <c r="C19" s="11">
        <v>183413</v>
      </c>
      <c r="D19" s="63">
        <f t="shared" si="0"/>
        <v>-6.7611075895158607E-2</v>
      </c>
      <c r="E19" s="96">
        <v>39508</v>
      </c>
      <c r="F19" s="1"/>
      <c r="G19" s="1"/>
    </row>
    <row r="20" spans="1:7" x14ac:dyDescent="0.2">
      <c r="A20" s="8" t="s">
        <v>25</v>
      </c>
      <c r="B20" s="11">
        <v>147574.60051313069</v>
      </c>
      <c r="C20" s="11">
        <v>158208</v>
      </c>
      <c r="D20" s="63">
        <f t="shared" si="0"/>
        <v>-6.7211515769552185E-2</v>
      </c>
      <c r="E20" s="97">
        <v>40575</v>
      </c>
      <c r="F20" s="1"/>
      <c r="G20" s="1"/>
    </row>
    <row r="21" spans="1:7" x14ac:dyDescent="0.2">
      <c r="A21" s="8" t="s">
        <v>26</v>
      </c>
      <c r="B21" s="11">
        <v>128519.97471660787</v>
      </c>
      <c r="C21" s="11">
        <v>139267</v>
      </c>
      <c r="D21" s="63">
        <f t="shared" si="0"/>
        <v>-7.7168498520052309E-2</v>
      </c>
      <c r="E21" s="97">
        <v>39508</v>
      </c>
      <c r="F21" s="1"/>
      <c r="G21" s="1"/>
    </row>
    <row r="22" spans="1:7" x14ac:dyDescent="0.2">
      <c r="A22" s="8" t="s">
        <v>27</v>
      </c>
      <c r="B22" s="66">
        <v>136181.66666417915</v>
      </c>
      <c r="C22" s="11">
        <v>146153</v>
      </c>
      <c r="D22" s="63">
        <f t="shared" si="0"/>
        <v>-6.8225307286342712E-2</v>
      </c>
      <c r="E22" s="97">
        <v>39356</v>
      </c>
      <c r="F22" s="1"/>
      <c r="G22" s="1"/>
    </row>
    <row r="23" spans="1:7" x14ac:dyDescent="0.2">
      <c r="A23" s="8" t="s">
        <v>28</v>
      </c>
      <c r="B23" s="66">
        <v>132259.86058085656</v>
      </c>
      <c r="C23" s="11">
        <v>135220</v>
      </c>
      <c r="D23" s="63">
        <f t="shared" si="0"/>
        <v>-2.1891283975324933E-2</v>
      </c>
      <c r="E23" s="97">
        <v>39539</v>
      </c>
      <c r="F23" s="1"/>
      <c r="G23" s="1"/>
    </row>
    <row r="24" spans="1:7" x14ac:dyDescent="0.2">
      <c r="A24" s="8" t="s">
        <v>29</v>
      </c>
      <c r="B24" s="66">
        <v>185365.14237446905</v>
      </c>
      <c r="C24" s="11">
        <v>205354</v>
      </c>
      <c r="D24" s="63">
        <f t="shared" si="0"/>
        <v>-9.7338535531477088E-2</v>
      </c>
      <c r="E24" s="97">
        <v>39508</v>
      </c>
      <c r="F24" s="1"/>
      <c r="G24" s="1"/>
    </row>
    <row r="25" spans="1:7" x14ac:dyDescent="0.2">
      <c r="A25" s="8" t="s">
        <v>30</v>
      </c>
      <c r="B25" s="66">
        <v>133366.35482055167</v>
      </c>
      <c r="C25" s="66">
        <v>141408</v>
      </c>
      <c r="D25" s="93">
        <f t="shared" si="0"/>
        <v>-5.6868389196143988E-2</v>
      </c>
      <c r="E25" s="97">
        <v>39448</v>
      </c>
      <c r="F25" s="1"/>
      <c r="G25" s="1"/>
    </row>
    <row r="26" spans="1:7" x14ac:dyDescent="0.2">
      <c r="A26" s="8" t="s">
        <v>31</v>
      </c>
      <c r="B26" s="66">
        <v>153799.1808348331</v>
      </c>
      <c r="C26" s="66">
        <v>163646</v>
      </c>
      <c r="D26" s="93">
        <f t="shared" si="0"/>
        <v>-6.0171462578779221E-2</v>
      </c>
      <c r="E26" s="97">
        <v>39539</v>
      </c>
      <c r="F26" s="1"/>
      <c r="G26" s="1"/>
    </row>
    <row r="27" spans="1:7" x14ac:dyDescent="0.2">
      <c r="A27" s="9" t="s">
        <v>32</v>
      </c>
      <c r="B27" s="65">
        <v>160274.1614393307</v>
      </c>
      <c r="C27" s="65">
        <v>160274</v>
      </c>
      <c r="D27" s="94">
        <f t="shared" si="0"/>
        <v>1.007270865489286E-6</v>
      </c>
      <c r="E27" s="98">
        <v>42095</v>
      </c>
      <c r="F27" s="1"/>
      <c r="G27" s="1"/>
    </row>
    <row r="28" spans="1:7" x14ac:dyDescent="0.2">
      <c r="A28" s="10" t="s">
        <v>3</v>
      </c>
      <c r="B28" s="92">
        <v>156179.51942377005</v>
      </c>
      <c r="C28" s="92">
        <v>163515</v>
      </c>
      <c r="D28" s="95">
        <f t="shared" si="0"/>
        <v>-4.4861208918019452E-2</v>
      </c>
      <c r="E28" s="99">
        <v>39508</v>
      </c>
      <c r="F28" s="1"/>
      <c r="G28" s="1"/>
    </row>
    <row r="29" spans="1:7" x14ac:dyDescent="0.2">
      <c r="A29" s="8" t="s">
        <v>33</v>
      </c>
      <c r="B29" s="66">
        <v>112735.8576605182</v>
      </c>
      <c r="C29" s="66">
        <v>132259</v>
      </c>
      <c r="D29" s="93">
        <f t="shared" si="0"/>
        <v>-0.14761295896295751</v>
      </c>
      <c r="E29" s="97">
        <v>39417</v>
      </c>
      <c r="F29" s="1"/>
      <c r="G29" s="1"/>
    </row>
    <row r="30" spans="1:7" x14ac:dyDescent="0.2">
      <c r="A30" s="8" t="s">
        <v>34</v>
      </c>
      <c r="B30" s="66">
        <v>103690.64615684892</v>
      </c>
      <c r="C30" s="66">
        <v>137662</v>
      </c>
      <c r="D30" s="93">
        <f t="shared" si="0"/>
        <v>-0.24677364736202498</v>
      </c>
      <c r="E30" s="97">
        <v>39203</v>
      </c>
      <c r="F30" s="1"/>
      <c r="G30" s="1"/>
    </row>
    <row r="31" spans="1:7" x14ac:dyDescent="0.2">
      <c r="A31" s="8" t="s">
        <v>35</v>
      </c>
      <c r="B31" s="66">
        <v>228445.61654948757</v>
      </c>
      <c r="C31" s="66">
        <v>234359</v>
      </c>
      <c r="D31" s="93">
        <f t="shared" si="0"/>
        <v>-2.523215857087812E-2</v>
      </c>
      <c r="E31" s="97">
        <v>39387</v>
      </c>
      <c r="F31" s="1"/>
      <c r="G31" s="1"/>
    </row>
    <row r="32" spans="1:7" x14ac:dyDescent="0.2">
      <c r="A32" s="9" t="s">
        <v>36</v>
      </c>
      <c r="B32" s="12">
        <v>167566.87326734106</v>
      </c>
      <c r="C32" s="65">
        <v>167567</v>
      </c>
      <c r="D32" s="94">
        <f t="shared" si="0"/>
        <v>-7.5631036507243484E-7</v>
      </c>
      <c r="E32" s="98">
        <v>42095</v>
      </c>
      <c r="F32" s="1"/>
      <c r="G32" s="1"/>
    </row>
    <row r="33" spans="1:7" x14ac:dyDescent="0.2">
      <c r="A33" s="8" t="s">
        <v>37</v>
      </c>
      <c r="B33" s="11">
        <v>151521.43614152414</v>
      </c>
      <c r="C33" s="66">
        <v>159213</v>
      </c>
      <c r="D33" s="93">
        <f t="shared" si="0"/>
        <v>-4.8309898428368643E-2</v>
      </c>
      <c r="E33" s="61">
        <v>40269</v>
      </c>
      <c r="F33" s="1"/>
      <c r="G33" s="1"/>
    </row>
    <row r="34" spans="1:7" x14ac:dyDescent="0.2">
      <c r="A34" s="8" t="s">
        <v>38</v>
      </c>
      <c r="B34" s="66">
        <v>156346.31097741352</v>
      </c>
      <c r="C34" s="66">
        <v>170722.69152342898</v>
      </c>
      <c r="D34" s="93">
        <f t="shared" si="0"/>
        <v>-8.4208961431717619E-2</v>
      </c>
      <c r="E34" s="61">
        <v>39479</v>
      </c>
      <c r="F34" s="1"/>
      <c r="G34" s="1"/>
    </row>
    <row r="35" spans="1:7" x14ac:dyDescent="0.2">
      <c r="A35" s="8" t="s">
        <v>39</v>
      </c>
      <c r="B35" s="66">
        <v>150403.05334699422</v>
      </c>
      <c r="C35" s="66">
        <v>159872.43954017098</v>
      </c>
      <c r="D35" s="93">
        <f t="shared" ref="D35:D66" si="1">((C35-B35)/C35)*-1</f>
        <v>-5.9230885701205542E-2</v>
      </c>
      <c r="E35" s="61">
        <v>39264</v>
      </c>
      <c r="F35" s="1"/>
      <c r="G35" s="1"/>
    </row>
    <row r="36" spans="1:7" x14ac:dyDescent="0.2">
      <c r="A36" s="72" t="s">
        <v>40</v>
      </c>
      <c r="B36" s="73">
        <v>197417.1269691592</v>
      </c>
      <c r="C36" s="73">
        <v>197417</v>
      </c>
      <c r="D36" s="74">
        <f t="shared" si="1"/>
        <v>6.4315210545402549E-7</v>
      </c>
      <c r="E36" s="75">
        <v>42095</v>
      </c>
      <c r="F36" s="1"/>
      <c r="G36" s="1"/>
    </row>
    <row r="37" spans="1:7" x14ac:dyDescent="0.2">
      <c r="A37" s="10" t="s">
        <v>4</v>
      </c>
      <c r="B37" s="92">
        <v>168654.65364541824</v>
      </c>
      <c r="C37" s="92">
        <v>173278.36351882591</v>
      </c>
      <c r="D37" s="95">
        <f t="shared" si="1"/>
        <v>-2.6683711569709778E-2</v>
      </c>
      <c r="E37" s="99">
        <v>39356</v>
      </c>
      <c r="F37" s="1"/>
      <c r="G37" s="1"/>
    </row>
    <row r="38" spans="1:7" x14ac:dyDescent="0.2">
      <c r="A38" s="9" t="s">
        <v>41</v>
      </c>
      <c r="B38" s="65">
        <v>264789.08572874637</v>
      </c>
      <c r="C38" s="65">
        <v>264789.08572874637</v>
      </c>
      <c r="D38" s="94">
        <f t="shared" si="1"/>
        <v>0</v>
      </c>
      <c r="E38" s="62">
        <v>42095</v>
      </c>
      <c r="F38" s="1"/>
      <c r="G38" s="1"/>
    </row>
    <row r="39" spans="1:7" x14ac:dyDescent="0.2">
      <c r="A39" s="9" t="s">
        <v>42</v>
      </c>
      <c r="B39" s="65">
        <v>349230.04980813508</v>
      </c>
      <c r="C39" s="65">
        <v>349230.04980813508</v>
      </c>
      <c r="D39" s="94">
        <f t="shared" si="1"/>
        <v>0</v>
      </c>
      <c r="E39" s="62">
        <v>42095</v>
      </c>
      <c r="F39" s="1"/>
      <c r="G39" s="1"/>
    </row>
    <row r="40" spans="1:7" x14ac:dyDescent="0.2">
      <c r="A40" s="9" t="s">
        <v>43</v>
      </c>
      <c r="B40" s="65">
        <v>360905.5356460184</v>
      </c>
      <c r="C40" s="65">
        <v>360905.5356460184</v>
      </c>
      <c r="D40" s="94">
        <f t="shared" si="1"/>
        <v>0</v>
      </c>
      <c r="E40" s="62">
        <v>42095</v>
      </c>
      <c r="F40" s="1"/>
      <c r="G40" s="1"/>
    </row>
    <row r="41" spans="1:7" x14ac:dyDescent="0.2">
      <c r="A41" s="9" t="s">
        <v>44</v>
      </c>
      <c r="B41" s="65">
        <v>419109.33943505056</v>
      </c>
      <c r="C41" s="65">
        <v>419109.33943505056</v>
      </c>
      <c r="D41" s="94">
        <f t="shared" si="1"/>
        <v>0</v>
      </c>
      <c r="E41" s="62">
        <v>42095</v>
      </c>
      <c r="F41" s="1"/>
      <c r="G41" s="1"/>
    </row>
    <row r="42" spans="1:7" x14ac:dyDescent="0.2">
      <c r="A42" s="8" t="s">
        <v>45</v>
      </c>
      <c r="B42" s="66">
        <v>274786.41915917234</v>
      </c>
      <c r="C42" s="66">
        <v>276112.41188873793</v>
      </c>
      <c r="D42" s="93">
        <f t="shared" si="1"/>
        <v>-4.8023655311080892E-3</v>
      </c>
      <c r="E42" s="61">
        <v>42064</v>
      </c>
      <c r="F42" s="1"/>
      <c r="G42" s="1"/>
    </row>
    <row r="43" spans="1:7" x14ac:dyDescent="0.2">
      <c r="A43" s="9" t="s">
        <v>46</v>
      </c>
      <c r="B43" s="65">
        <v>287313.67685506929</v>
      </c>
      <c r="C43" s="65">
        <v>287313.67685506929</v>
      </c>
      <c r="D43" s="94">
        <f t="shared" si="1"/>
        <v>0</v>
      </c>
      <c r="E43" s="62">
        <v>42095</v>
      </c>
      <c r="F43" s="1"/>
      <c r="G43" s="1"/>
    </row>
    <row r="44" spans="1:7" x14ac:dyDescent="0.2">
      <c r="A44" s="9" t="s">
        <v>47</v>
      </c>
      <c r="B44" s="65">
        <v>309916.88733622147</v>
      </c>
      <c r="C44" s="65">
        <v>309916.88733622147</v>
      </c>
      <c r="D44" s="94">
        <f t="shared" si="1"/>
        <v>0</v>
      </c>
      <c r="E44" s="62">
        <v>42095</v>
      </c>
      <c r="F44" s="1"/>
      <c r="G44" s="1"/>
    </row>
    <row r="45" spans="1:7" x14ac:dyDescent="0.2">
      <c r="A45" s="9" t="s">
        <v>48</v>
      </c>
      <c r="B45" s="65">
        <v>390177.7132589437</v>
      </c>
      <c r="C45" s="65">
        <v>390177.7132589437</v>
      </c>
      <c r="D45" s="94">
        <f t="shared" si="1"/>
        <v>0</v>
      </c>
      <c r="E45" s="62">
        <v>42095</v>
      </c>
      <c r="F45" s="1"/>
      <c r="G45" s="1"/>
    </row>
    <row r="46" spans="1:7" x14ac:dyDescent="0.2">
      <c r="A46" s="8" t="s">
        <v>49</v>
      </c>
      <c r="B46" s="66">
        <v>209931.72177478261</v>
      </c>
      <c r="C46" s="66">
        <v>223190.1690668877</v>
      </c>
      <c r="D46" s="93">
        <f t="shared" si="1"/>
        <v>-5.9404262058386975E-2</v>
      </c>
      <c r="E46" s="61">
        <v>39630</v>
      </c>
      <c r="F46" s="1"/>
      <c r="G46" s="1"/>
    </row>
    <row r="47" spans="1:7" x14ac:dyDescent="0.2">
      <c r="A47" s="9" t="s">
        <v>50</v>
      </c>
      <c r="B47" s="65">
        <v>275489.23259493068</v>
      </c>
      <c r="C47" s="65">
        <v>275489.23259493068</v>
      </c>
      <c r="D47" s="94">
        <f t="shared" si="1"/>
        <v>0</v>
      </c>
      <c r="E47" s="62">
        <v>42095</v>
      </c>
      <c r="F47" s="1"/>
      <c r="G47" s="1"/>
    </row>
    <row r="48" spans="1:7" x14ac:dyDescent="0.2">
      <c r="A48" s="9" t="s">
        <v>51</v>
      </c>
      <c r="B48" s="65">
        <v>196454.6975235866</v>
      </c>
      <c r="C48" s="65">
        <v>196454.6975235866</v>
      </c>
      <c r="D48" s="94">
        <f t="shared" si="1"/>
        <v>0</v>
      </c>
      <c r="E48" s="62">
        <v>42095</v>
      </c>
      <c r="F48" s="1"/>
      <c r="G48" s="1"/>
    </row>
    <row r="49" spans="1:7" x14ac:dyDescent="0.2">
      <c r="A49" s="8" t="s">
        <v>52</v>
      </c>
      <c r="B49" s="66">
        <v>205892.16002021206</v>
      </c>
      <c r="C49" s="66">
        <v>208462.80268284769</v>
      </c>
      <c r="D49" s="93">
        <f t="shared" si="1"/>
        <v>-1.2331421383346577E-2</v>
      </c>
      <c r="E49" s="61">
        <v>41944</v>
      </c>
      <c r="F49" s="1"/>
      <c r="G49" s="1"/>
    </row>
    <row r="50" spans="1:7" x14ac:dyDescent="0.2">
      <c r="A50" s="8" t="s">
        <v>53</v>
      </c>
      <c r="B50" s="66">
        <v>244694.57555224956</v>
      </c>
      <c r="C50" s="11">
        <v>248031.9882259251</v>
      </c>
      <c r="D50" s="93">
        <f t="shared" si="1"/>
        <v>-1.345557360381916E-2</v>
      </c>
      <c r="E50" s="61">
        <v>41944</v>
      </c>
      <c r="F50" s="1"/>
      <c r="G50" s="1"/>
    </row>
    <row r="51" spans="1:7" x14ac:dyDescent="0.2">
      <c r="A51" s="9" t="s">
        <v>54</v>
      </c>
      <c r="B51" s="65">
        <v>364056.58533463784</v>
      </c>
      <c r="C51" s="65">
        <v>364056.58533463784</v>
      </c>
      <c r="D51" s="64">
        <f t="shared" si="1"/>
        <v>0</v>
      </c>
      <c r="E51" s="98">
        <v>42095</v>
      </c>
      <c r="F51" s="1"/>
      <c r="G51" s="1"/>
    </row>
    <row r="52" spans="1:7" x14ac:dyDescent="0.2">
      <c r="A52" s="8" t="s">
        <v>55</v>
      </c>
      <c r="B52" s="66">
        <v>190481.59208950528</v>
      </c>
      <c r="C52" s="66">
        <v>194886.84962592402</v>
      </c>
      <c r="D52" s="63">
        <f t="shared" si="1"/>
        <v>-2.2604180553353996E-2</v>
      </c>
      <c r="E52" s="97">
        <v>42036</v>
      </c>
      <c r="F52" s="1"/>
      <c r="G52" s="1"/>
    </row>
    <row r="53" spans="1:7" x14ac:dyDescent="0.2">
      <c r="A53" s="9" t="s">
        <v>56</v>
      </c>
      <c r="B53" s="65">
        <v>294980.54680237605</v>
      </c>
      <c r="C53" s="65">
        <v>294980.54680237605</v>
      </c>
      <c r="D53" s="64">
        <f t="shared" si="1"/>
        <v>0</v>
      </c>
      <c r="E53" s="98">
        <v>42095</v>
      </c>
      <c r="F53" s="1"/>
      <c r="G53" s="1"/>
    </row>
    <row r="54" spans="1:7" x14ac:dyDescent="0.2">
      <c r="A54" s="8" t="s">
        <v>57</v>
      </c>
      <c r="B54" s="66">
        <v>257940.90334307853</v>
      </c>
      <c r="C54" s="66">
        <v>264635.69033838646</v>
      </c>
      <c r="D54" s="63">
        <f t="shared" si="1"/>
        <v>-2.5298125837627486E-2</v>
      </c>
      <c r="E54" s="97">
        <v>41974</v>
      </c>
      <c r="F54" s="1"/>
      <c r="G54" s="1"/>
    </row>
    <row r="55" spans="1:7" x14ac:dyDescent="0.2">
      <c r="A55" s="9" t="s">
        <v>58</v>
      </c>
      <c r="B55" s="65">
        <v>205592.68443480981</v>
      </c>
      <c r="C55" s="65">
        <v>205592.68443480981</v>
      </c>
      <c r="D55" s="64">
        <f t="shared" si="1"/>
        <v>0</v>
      </c>
      <c r="E55" s="98">
        <v>42095</v>
      </c>
      <c r="F55" s="1"/>
      <c r="G55" s="1"/>
    </row>
    <row r="56" spans="1:7" x14ac:dyDescent="0.2">
      <c r="A56" s="9" t="s">
        <v>59</v>
      </c>
      <c r="B56" s="65">
        <v>254485.80184955298</v>
      </c>
      <c r="C56" s="65">
        <v>254485.80184955298</v>
      </c>
      <c r="D56" s="64">
        <f t="shared" si="1"/>
        <v>0</v>
      </c>
      <c r="E56" s="98">
        <v>42095</v>
      </c>
      <c r="F56" s="1"/>
      <c r="G56" s="1"/>
    </row>
    <row r="57" spans="1:7" x14ac:dyDescent="0.2">
      <c r="A57" s="8" t="s">
        <v>60</v>
      </c>
      <c r="B57" s="66">
        <v>468543.14217790664</v>
      </c>
      <c r="C57" s="66">
        <v>472325.53622929705</v>
      </c>
      <c r="D57" s="63">
        <f t="shared" si="1"/>
        <v>-8.0080236219838702E-3</v>
      </c>
      <c r="E57" s="97">
        <v>41974</v>
      </c>
      <c r="F57" s="1"/>
      <c r="G57" s="1"/>
    </row>
    <row r="58" spans="1:7" x14ac:dyDescent="0.2">
      <c r="A58" s="8" t="s">
        <v>61</v>
      </c>
      <c r="B58" s="66">
        <v>218544.11676447839</v>
      </c>
      <c r="C58" s="66">
        <v>223488.57356618554</v>
      </c>
      <c r="D58" s="63">
        <f t="shared" si="1"/>
        <v>-2.212398031276919E-2</v>
      </c>
      <c r="E58" s="97">
        <v>42036</v>
      </c>
      <c r="F58" s="1"/>
      <c r="G58" s="1"/>
    </row>
    <row r="59" spans="1:7" x14ac:dyDescent="0.2">
      <c r="A59" s="9" t="s">
        <v>62</v>
      </c>
      <c r="B59" s="65">
        <v>348719.69571570406</v>
      </c>
      <c r="C59" s="65">
        <v>348719.69571570406</v>
      </c>
      <c r="D59" s="64">
        <f t="shared" si="1"/>
        <v>0</v>
      </c>
      <c r="E59" s="98">
        <v>42095</v>
      </c>
      <c r="F59" s="1"/>
      <c r="G59" s="1"/>
    </row>
    <row r="60" spans="1:7" x14ac:dyDescent="0.2">
      <c r="A60" s="8" t="s">
        <v>63</v>
      </c>
      <c r="B60" s="66">
        <v>317290.52710890234</v>
      </c>
      <c r="C60" s="66">
        <v>319929.78923605761</v>
      </c>
      <c r="D60" s="63">
        <f t="shared" si="1"/>
        <v>-8.249504159826471E-3</v>
      </c>
      <c r="E60" s="97">
        <v>42005</v>
      </c>
      <c r="F60" s="1"/>
      <c r="G60" s="1"/>
    </row>
    <row r="61" spans="1:7" x14ac:dyDescent="0.2">
      <c r="A61" s="8" t="s">
        <v>64</v>
      </c>
      <c r="B61" s="66">
        <v>519001.5846452578</v>
      </c>
      <c r="C61" s="66">
        <v>537081.11868883483</v>
      </c>
      <c r="D61" s="63">
        <f t="shared" si="1"/>
        <v>-3.3662576125770782E-2</v>
      </c>
      <c r="E61" s="97">
        <v>41821</v>
      </c>
      <c r="F61" s="1"/>
      <c r="G61" s="1"/>
    </row>
    <row r="62" spans="1:7" x14ac:dyDescent="0.2">
      <c r="A62" s="72" t="s">
        <v>65</v>
      </c>
      <c r="B62" s="73">
        <v>403431.34102313407</v>
      </c>
      <c r="C62" s="73">
        <v>403431.34102313407</v>
      </c>
      <c r="D62" s="82">
        <f t="shared" si="1"/>
        <v>0</v>
      </c>
      <c r="E62" s="75">
        <v>42095</v>
      </c>
      <c r="F62" s="1"/>
      <c r="G62" s="1"/>
    </row>
    <row r="63" spans="1:7" x14ac:dyDescent="0.2">
      <c r="A63" s="79" t="s">
        <v>5</v>
      </c>
      <c r="B63" s="78">
        <v>325285.60207450896</v>
      </c>
      <c r="C63" s="78">
        <v>325285</v>
      </c>
      <c r="D63" s="89">
        <f t="shared" si="1"/>
        <v>1.8509138415933322E-6</v>
      </c>
      <c r="E63" s="76">
        <v>42095</v>
      </c>
      <c r="F63" s="1"/>
      <c r="G63" s="1"/>
    </row>
    <row r="64" spans="1:7" x14ac:dyDescent="0.2">
      <c r="A64" s="8" t="s">
        <v>66</v>
      </c>
      <c r="B64" s="66">
        <v>323907.94533319311</v>
      </c>
      <c r="C64" s="66">
        <v>336821.4133338051</v>
      </c>
      <c r="D64" s="63">
        <f t="shared" si="1"/>
        <v>-3.8339213272685142E-2</v>
      </c>
      <c r="E64" s="97">
        <v>41883</v>
      </c>
      <c r="F64" s="1"/>
      <c r="G64" s="1"/>
    </row>
    <row r="65" spans="1:7" x14ac:dyDescent="0.2">
      <c r="A65" s="8" t="s">
        <v>67</v>
      </c>
      <c r="B65" s="66">
        <v>235675.55665988757</v>
      </c>
      <c r="C65" s="66">
        <v>255415.41681436295</v>
      </c>
      <c r="D65" s="63">
        <f t="shared" si="1"/>
        <v>-7.7285311907473439E-2</v>
      </c>
      <c r="E65" s="97">
        <v>41760</v>
      </c>
      <c r="F65" s="1"/>
      <c r="G65" s="1"/>
    </row>
    <row r="66" spans="1:7" x14ac:dyDescent="0.2">
      <c r="A66" s="9" t="s">
        <v>68</v>
      </c>
      <c r="B66" s="65">
        <v>251240.50301466658</v>
      </c>
      <c r="C66" s="65">
        <v>251240.50301466658</v>
      </c>
      <c r="D66" s="64">
        <f t="shared" si="1"/>
        <v>0</v>
      </c>
      <c r="E66" s="98">
        <v>42095</v>
      </c>
      <c r="F66" s="1"/>
      <c r="G66" s="1"/>
    </row>
    <row r="67" spans="1:7" x14ac:dyDescent="0.2">
      <c r="A67" s="9" t="s">
        <v>69</v>
      </c>
      <c r="B67" s="65">
        <v>181296.83659548289</v>
      </c>
      <c r="C67" s="65">
        <v>181296.83659548289</v>
      </c>
      <c r="D67" s="64">
        <f t="shared" ref="D67:D98" si="2">((C67-B67)/C67)*-1</f>
        <v>0</v>
      </c>
      <c r="E67" s="98">
        <v>42095</v>
      </c>
      <c r="F67" s="1"/>
      <c r="G67" s="1"/>
    </row>
    <row r="68" spans="1:7" x14ac:dyDescent="0.2">
      <c r="A68" s="8" t="s">
        <v>70</v>
      </c>
      <c r="B68" s="11">
        <v>237926.2172050371</v>
      </c>
      <c r="C68" s="66">
        <v>241853.23256881384</v>
      </c>
      <c r="D68" s="63">
        <f t="shared" si="2"/>
        <v>-1.6237183692218764E-2</v>
      </c>
      <c r="E68" s="97">
        <v>39326</v>
      </c>
      <c r="F68" s="1"/>
      <c r="G68" s="1"/>
    </row>
    <row r="69" spans="1:7" x14ac:dyDescent="0.2">
      <c r="A69" s="9" t="s">
        <v>71</v>
      </c>
      <c r="B69" s="65">
        <v>257850.98862550579</v>
      </c>
      <c r="C69" s="65">
        <v>257850.98862550579</v>
      </c>
      <c r="D69" s="94">
        <f t="shared" si="2"/>
        <v>0</v>
      </c>
      <c r="E69" s="98">
        <v>42095</v>
      </c>
      <c r="F69" s="1"/>
      <c r="G69" s="1"/>
    </row>
    <row r="70" spans="1:7" x14ac:dyDescent="0.2">
      <c r="A70" s="9" t="s">
        <v>72</v>
      </c>
      <c r="B70" s="65">
        <v>289501.78874263004</v>
      </c>
      <c r="C70" s="65">
        <v>289502</v>
      </c>
      <c r="D70" s="94">
        <f t="shared" si="2"/>
        <v>-7.2972680657129018E-7</v>
      </c>
      <c r="E70" s="98">
        <v>42095</v>
      </c>
      <c r="F70" s="1"/>
      <c r="G70" s="1"/>
    </row>
    <row r="71" spans="1:7" x14ac:dyDescent="0.2">
      <c r="A71" s="8" t="s">
        <v>73</v>
      </c>
      <c r="B71" s="66">
        <v>259794.9297404238</v>
      </c>
      <c r="C71" s="66">
        <v>260868</v>
      </c>
      <c r="D71" s="93">
        <f t="shared" si="2"/>
        <v>-4.1134606758061465E-3</v>
      </c>
      <c r="E71" s="97">
        <v>42064</v>
      </c>
      <c r="F71" s="1"/>
      <c r="G71" s="1"/>
    </row>
    <row r="72" spans="1:7" x14ac:dyDescent="0.2">
      <c r="A72" s="8" t="s">
        <v>74</v>
      </c>
      <c r="B72" s="66">
        <v>239187.9380041828</v>
      </c>
      <c r="C72" s="66">
        <v>249980.27785402714</v>
      </c>
      <c r="D72" s="93">
        <f t="shared" si="2"/>
        <v>-4.3172765237689648E-2</v>
      </c>
      <c r="E72" s="97">
        <v>41913</v>
      </c>
      <c r="F72" s="1"/>
      <c r="G72" s="1"/>
    </row>
    <row r="73" spans="1:7" x14ac:dyDescent="0.2">
      <c r="A73" s="9" t="s">
        <v>75</v>
      </c>
      <c r="B73" s="65">
        <v>332924.73021152668</v>
      </c>
      <c r="C73" s="65">
        <v>332924.73021152668</v>
      </c>
      <c r="D73" s="94">
        <f t="shared" si="2"/>
        <v>0</v>
      </c>
      <c r="E73" s="98">
        <v>42095</v>
      </c>
      <c r="F73" s="1"/>
      <c r="G73" s="1"/>
    </row>
    <row r="74" spans="1:7" x14ac:dyDescent="0.2">
      <c r="A74" s="9" t="s">
        <v>76</v>
      </c>
      <c r="B74" s="65">
        <v>226900.80140815183</v>
      </c>
      <c r="C74" s="65">
        <v>226900.80140815183</v>
      </c>
      <c r="D74" s="94">
        <f t="shared" si="2"/>
        <v>0</v>
      </c>
      <c r="E74" s="98">
        <v>42095</v>
      </c>
      <c r="F74" s="1"/>
      <c r="G74" s="1"/>
    </row>
    <row r="75" spans="1:7" x14ac:dyDescent="0.2">
      <c r="A75" s="9" t="s">
        <v>77</v>
      </c>
      <c r="B75" s="65">
        <v>244788.82571823022</v>
      </c>
      <c r="C75" s="65">
        <v>244788.82571823022</v>
      </c>
      <c r="D75" s="94">
        <f t="shared" si="2"/>
        <v>0</v>
      </c>
      <c r="E75" s="98">
        <v>42095</v>
      </c>
      <c r="F75" s="1"/>
      <c r="G75" s="1"/>
    </row>
    <row r="76" spans="1:7" x14ac:dyDescent="0.2">
      <c r="A76" s="9" t="s">
        <v>78</v>
      </c>
      <c r="B76" s="65">
        <v>193681.53273045327</v>
      </c>
      <c r="C76" s="65">
        <v>193681.53273045327</v>
      </c>
      <c r="D76" s="94">
        <f t="shared" si="2"/>
        <v>0</v>
      </c>
      <c r="E76" s="98">
        <v>42095</v>
      </c>
      <c r="F76" s="1"/>
      <c r="G76" s="1"/>
    </row>
    <row r="77" spans="1:7" x14ac:dyDescent="0.2">
      <c r="A77" s="8" t="s">
        <v>79</v>
      </c>
      <c r="B77" s="66">
        <v>202238.78969083121</v>
      </c>
      <c r="C77" s="66">
        <v>213166.34033514376</v>
      </c>
      <c r="D77" s="93">
        <f t="shared" si="2"/>
        <v>-5.1263021296570871E-2</v>
      </c>
      <c r="E77" s="97">
        <v>39448</v>
      </c>
      <c r="F77" s="1"/>
      <c r="G77" s="1"/>
    </row>
    <row r="78" spans="1:7" x14ac:dyDescent="0.2">
      <c r="A78" s="9" t="s">
        <v>80</v>
      </c>
      <c r="B78" s="65">
        <v>269599.8608530779</v>
      </c>
      <c r="C78" s="65">
        <v>269599.8608530779</v>
      </c>
      <c r="D78" s="94">
        <f t="shared" si="2"/>
        <v>0</v>
      </c>
      <c r="E78" s="98">
        <v>42095</v>
      </c>
      <c r="F78" s="1"/>
      <c r="G78" s="1"/>
    </row>
    <row r="79" spans="1:7" x14ac:dyDescent="0.2">
      <c r="A79" s="79" t="s">
        <v>6</v>
      </c>
      <c r="B79" s="78">
        <v>251210.89263071495</v>
      </c>
      <c r="C79" s="78">
        <v>251210</v>
      </c>
      <c r="D79" s="77">
        <f t="shared" si="2"/>
        <v>3.5533247679321971E-6</v>
      </c>
      <c r="E79" s="76">
        <v>42095</v>
      </c>
      <c r="F79" s="1"/>
      <c r="G79" s="1"/>
    </row>
    <row r="80" spans="1:7" x14ac:dyDescent="0.2">
      <c r="A80" s="8" t="s">
        <v>81</v>
      </c>
      <c r="B80" s="66">
        <v>81918.158595408211</v>
      </c>
      <c r="C80" s="66">
        <v>110098.63262063569</v>
      </c>
      <c r="D80" s="93">
        <f t="shared" si="2"/>
        <v>-0.25595662138991576</v>
      </c>
      <c r="E80" s="97">
        <v>39417</v>
      </c>
      <c r="F80" s="1"/>
      <c r="G80" s="1"/>
    </row>
    <row r="81" spans="1:7" x14ac:dyDescent="0.2">
      <c r="A81" s="8" t="s">
        <v>82</v>
      </c>
      <c r="B81" s="66">
        <v>146895.60433407748</v>
      </c>
      <c r="C81" s="66">
        <v>157324.15575829404</v>
      </c>
      <c r="D81" s="93">
        <f t="shared" si="2"/>
        <v>-6.6287032490029929E-2</v>
      </c>
      <c r="E81" s="97">
        <v>39387</v>
      </c>
      <c r="F81" s="1"/>
      <c r="G81" s="1"/>
    </row>
    <row r="82" spans="1:7" x14ac:dyDescent="0.2">
      <c r="A82" s="8" t="s">
        <v>83</v>
      </c>
      <c r="B82" s="66">
        <v>124411.13857457554</v>
      </c>
      <c r="C82" s="66">
        <v>143980.19157034424</v>
      </c>
      <c r="D82" s="93">
        <f t="shared" si="2"/>
        <v>-0.13591489761428652</v>
      </c>
      <c r="E82" s="97">
        <v>39234</v>
      </c>
      <c r="F82" s="1"/>
      <c r="G82" s="1"/>
    </row>
    <row r="83" spans="1:7" x14ac:dyDescent="0.2">
      <c r="A83" s="8" t="s">
        <v>84</v>
      </c>
      <c r="B83" s="66">
        <v>204394.72371508306</v>
      </c>
      <c r="C83" s="66">
        <v>206204.12191001853</v>
      </c>
      <c r="D83" s="93">
        <f t="shared" si="2"/>
        <v>-8.7747915908540017E-3</v>
      </c>
      <c r="E83" s="97">
        <v>41944</v>
      </c>
      <c r="F83" s="1"/>
      <c r="G83" s="1"/>
    </row>
    <row r="84" spans="1:7" x14ac:dyDescent="0.2">
      <c r="A84" s="8" t="s">
        <v>85</v>
      </c>
      <c r="B84" s="66">
        <v>154751.81650084487</v>
      </c>
      <c r="C84" s="66">
        <v>168843.11150319435</v>
      </c>
      <c r="D84" s="93">
        <f t="shared" si="2"/>
        <v>-8.3457920651283921E-2</v>
      </c>
      <c r="E84" s="97">
        <v>39508</v>
      </c>
      <c r="F84" s="1"/>
      <c r="G84" s="1"/>
    </row>
    <row r="85" spans="1:7" x14ac:dyDescent="0.2">
      <c r="A85" s="8" t="s">
        <v>86</v>
      </c>
      <c r="B85" s="66">
        <v>188121.24454289046</v>
      </c>
      <c r="C85" s="66">
        <v>220987.92521938586</v>
      </c>
      <c r="D85" s="93">
        <f t="shared" si="2"/>
        <v>-0.14872613806327645</v>
      </c>
      <c r="E85" s="97">
        <v>39448</v>
      </c>
      <c r="F85" s="1"/>
      <c r="G85" s="1"/>
    </row>
    <row r="86" spans="1:7" x14ac:dyDescent="0.2">
      <c r="A86" s="8" t="s">
        <v>87</v>
      </c>
      <c r="B86" s="66">
        <v>156996.3892046602</v>
      </c>
      <c r="C86" s="66">
        <v>185907.45394912208</v>
      </c>
      <c r="D86" s="93">
        <f t="shared" si="2"/>
        <v>-0.15551320902051657</v>
      </c>
      <c r="E86" s="97">
        <v>39052</v>
      </c>
      <c r="F86" s="1"/>
      <c r="G86" s="1"/>
    </row>
    <row r="87" spans="1:7" x14ac:dyDescent="0.2">
      <c r="A87" s="8" t="s">
        <v>88</v>
      </c>
      <c r="B87" s="66">
        <v>156363.21088208913</v>
      </c>
      <c r="C87" s="66">
        <v>171905.37124947298</v>
      </c>
      <c r="D87" s="93">
        <f t="shared" si="2"/>
        <v>-9.0411138723691872E-2</v>
      </c>
      <c r="E87" s="97">
        <v>39508</v>
      </c>
      <c r="F87" s="1"/>
      <c r="G87" s="1"/>
    </row>
    <row r="88" spans="1:7" x14ac:dyDescent="0.2">
      <c r="A88" s="8" t="s">
        <v>89</v>
      </c>
      <c r="B88" s="66">
        <v>165905.13461864274</v>
      </c>
      <c r="C88" s="66">
        <v>178820.79271049821</v>
      </c>
      <c r="D88" s="93">
        <f t="shared" si="2"/>
        <v>-7.2226824946276039E-2</v>
      </c>
      <c r="E88" s="97">
        <v>39203</v>
      </c>
      <c r="F88" s="1"/>
      <c r="G88" s="1"/>
    </row>
    <row r="89" spans="1:7" x14ac:dyDescent="0.2">
      <c r="A89" s="8" t="s">
        <v>90</v>
      </c>
      <c r="B89" s="66">
        <v>155415.47365389383</v>
      </c>
      <c r="C89" s="66">
        <v>181611.60447955702</v>
      </c>
      <c r="D89" s="93">
        <f t="shared" si="2"/>
        <v>-0.14424260443451969</v>
      </c>
      <c r="E89" s="97">
        <v>39295</v>
      </c>
      <c r="F89" s="1"/>
      <c r="G89" s="1"/>
    </row>
    <row r="90" spans="1:7" x14ac:dyDescent="0.2">
      <c r="A90" s="8" t="s">
        <v>91</v>
      </c>
      <c r="B90" s="66">
        <v>180379.51442729859</v>
      </c>
      <c r="C90" s="66">
        <v>190129.0550156094</v>
      </c>
      <c r="D90" s="93">
        <f t="shared" si="2"/>
        <v>-5.1278541238793704E-2</v>
      </c>
      <c r="E90" s="97">
        <v>39630</v>
      </c>
      <c r="F90" s="1"/>
      <c r="G90" s="1"/>
    </row>
    <row r="91" spans="1:7" x14ac:dyDescent="0.2">
      <c r="A91" s="8" t="s">
        <v>92</v>
      </c>
      <c r="B91" s="66">
        <v>116265.14756829746</v>
      </c>
      <c r="C91" s="66">
        <v>121282</v>
      </c>
      <c r="D91" s="93">
        <f t="shared" si="2"/>
        <v>-4.1365185532086741E-2</v>
      </c>
      <c r="E91" s="97">
        <v>39417</v>
      </c>
      <c r="F91" s="1"/>
      <c r="G91" s="1"/>
    </row>
    <row r="92" spans="1:7" x14ac:dyDescent="0.2">
      <c r="A92" s="8" t="s">
        <v>93</v>
      </c>
      <c r="B92" s="66">
        <v>233680.12146282734</v>
      </c>
      <c r="C92" s="11">
        <v>244193.03066843943</v>
      </c>
      <c r="D92" s="93">
        <f t="shared" si="2"/>
        <v>-4.3051634916994458E-2</v>
      </c>
      <c r="E92" s="97">
        <v>41883</v>
      </c>
      <c r="F92" s="1"/>
      <c r="G92" s="1"/>
    </row>
    <row r="93" spans="1:7" x14ac:dyDescent="0.2">
      <c r="A93" s="8" t="s">
        <v>94</v>
      </c>
      <c r="B93" s="66">
        <v>117839.30586261365</v>
      </c>
      <c r="C93" s="66">
        <v>132925.31242893994</v>
      </c>
      <c r="D93" s="93">
        <f t="shared" si="2"/>
        <v>-0.11349235364326164</v>
      </c>
      <c r="E93" s="97">
        <v>39448</v>
      </c>
      <c r="F93" s="1"/>
      <c r="G93" s="1"/>
    </row>
    <row r="94" spans="1:7" x14ac:dyDescent="0.2">
      <c r="A94" s="8" t="s">
        <v>95</v>
      </c>
      <c r="B94" s="66">
        <v>155024.3185404668</v>
      </c>
      <c r="C94" s="66">
        <v>176833.76729364236</v>
      </c>
      <c r="D94" s="93">
        <f t="shared" si="2"/>
        <v>-0.12333305503218596</v>
      </c>
      <c r="E94" s="97">
        <v>39448</v>
      </c>
      <c r="F94" s="1"/>
      <c r="G94" s="1"/>
    </row>
    <row r="95" spans="1:7" x14ac:dyDescent="0.2">
      <c r="A95" s="8" t="s">
        <v>96</v>
      </c>
      <c r="B95" s="66">
        <v>188665.2961326942</v>
      </c>
      <c r="C95" s="66">
        <v>202361.52857886741</v>
      </c>
      <c r="D95" s="93">
        <f t="shared" si="2"/>
        <v>-6.768199737548089E-2</v>
      </c>
      <c r="E95" s="97">
        <v>39387</v>
      </c>
      <c r="F95" s="1"/>
      <c r="G95" s="1"/>
    </row>
    <row r="96" spans="1:7" x14ac:dyDescent="0.2">
      <c r="A96" s="8" t="s">
        <v>97</v>
      </c>
      <c r="B96" s="66">
        <v>185977.99521757066</v>
      </c>
      <c r="C96" s="66">
        <v>203795.7404172642</v>
      </c>
      <c r="D96" s="93">
        <f t="shared" si="2"/>
        <v>-8.7429428913540441E-2</v>
      </c>
      <c r="E96" s="97">
        <v>39387</v>
      </c>
      <c r="F96" s="1"/>
      <c r="G96" s="1"/>
    </row>
    <row r="97" spans="1:7" x14ac:dyDescent="0.2">
      <c r="A97" s="8" t="s">
        <v>98</v>
      </c>
      <c r="B97" s="66">
        <v>117414.97599430114</v>
      </c>
      <c r="C97" s="66">
        <v>122391.00743645699</v>
      </c>
      <c r="D97" s="93">
        <f t="shared" si="2"/>
        <v>-4.0656838654909357E-2</v>
      </c>
      <c r="E97" s="97">
        <v>39326</v>
      </c>
      <c r="F97" s="1"/>
      <c r="G97" s="1"/>
    </row>
    <row r="98" spans="1:7" x14ac:dyDescent="0.2">
      <c r="A98" s="8" t="s">
        <v>99</v>
      </c>
      <c r="B98" s="66">
        <v>154643.55767722233</v>
      </c>
      <c r="C98" s="66">
        <v>173710.0051751268</v>
      </c>
      <c r="D98" s="93">
        <f t="shared" si="2"/>
        <v>-0.10976021489771139</v>
      </c>
      <c r="E98" s="97">
        <v>39356</v>
      </c>
      <c r="F98" s="1"/>
      <c r="G98" s="1"/>
    </row>
    <row r="99" spans="1:7" x14ac:dyDescent="0.2">
      <c r="A99" s="8" t="s">
        <v>100</v>
      </c>
      <c r="B99" s="66">
        <v>233529.98842020534</v>
      </c>
      <c r="C99" s="66">
        <v>236287.29315412472</v>
      </c>
      <c r="D99" s="93">
        <f t="shared" ref="D99:D121" si="3">((C99-B99)/C99)*-1</f>
        <v>-1.1669289097661554E-2</v>
      </c>
      <c r="E99" s="97">
        <v>42064</v>
      </c>
      <c r="F99" s="1"/>
      <c r="G99" s="1"/>
    </row>
    <row r="100" spans="1:7" x14ac:dyDescent="0.2">
      <c r="A100" s="8" t="s">
        <v>101</v>
      </c>
      <c r="B100" s="66">
        <v>147086.97427550409</v>
      </c>
      <c r="C100" s="66">
        <v>160155.60929045334</v>
      </c>
      <c r="D100" s="93">
        <f t="shared" si="3"/>
        <v>-8.1599608486071631E-2</v>
      </c>
      <c r="E100" s="97">
        <v>39114</v>
      </c>
      <c r="F100" s="1"/>
      <c r="G100" s="1"/>
    </row>
    <row r="101" spans="1:7" x14ac:dyDescent="0.2">
      <c r="A101" s="8" t="s">
        <v>102</v>
      </c>
      <c r="B101" s="66">
        <v>159546.09708418042</v>
      </c>
      <c r="C101" s="66">
        <v>175292.62935013758</v>
      </c>
      <c r="D101" s="93">
        <f t="shared" si="3"/>
        <v>-8.9829973595206364E-2</v>
      </c>
      <c r="E101" s="97">
        <v>39295</v>
      </c>
      <c r="F101" s="1"/>
      <c r="G101" s="1"/>
    </row>
    <row r="102" spans="1:7" x14ac:dyDescent="0.2">
      <c r="A102" s="10" t="s">
        <v>7</v>
      </c>
      <c r="B102" s="92">
        <v>164279.78169586905</v>
      </c>
      <c r="C102" s="92">
        <v>171252.8775777535</v>
      </c>
      <c r="D102" s="95">
        <f t="shared" si="3"/>
        <v>-4.0718123867544795E-2</v>
      </c>
      <c r="E102" s="99">
        <v>39356</v>
      </c>
      <c r="F102" s="1"/>
      <c r="G102" s="1"/>
    </row>
    <row r="103" spans="1:7" x14ac:dyDescent="0.2">
      <c r="A103" s="8" t="s">
        <v>103</v>
      </c>
      <c r="B103" s="66">
        <v>231466.01365940072</v>
      </c>
      <c r="C103" s="66">
        <v>238629.95374114567</v>
      </c>
      <c r="D103" s="93">
        <f t="shared" si="3"/>
        <v>-3.0021126725423786E-2</v>
      </c>
      <c r="E103" s="97">
        <v>42064</v>
      </c>
      <c r="F103" s="1"/>
      <c r="G103" s="1"/>
    </row>
    <row r="104" spans="1:7" x14ac:dyDescent="0.2">
      <c r="A104" s="8" t="s">
        <v>104</v>
      </c>
      <c r="B104" s="66">
        <v>215033.81373746475</v>
      </c>
      <c r="C104" s="66">
        <v>225107.28949391478</v>
      </c>
      <c r="D104" s="93">
        <f t="shared" si="3"/>
        <v>-4.4749664833587471E-2</v>
      </c>
      <c r="E104" s="97">
        <v>39356</v>
      </c>
      <c r="F104" s="1"/>
      <c r="G104" s="1"/>
    </row>
    <row r="105" spans="1:7" x14ac:dyDescent="0.2">
      <c r="A105" s="14" t="s">
        <v>105</v>
      </c>
      <c r="B105" s="66">
        <v>184858.31481419454</v>
      </c>
      <c r="C105" s="66">
        <v>191851.55274495261</v>
      </c>
      <c r="D105" s="93">
        <f t="shared" si="3"/>
        <v>-3.6451297009072833E-2</v>
      </c>
      <c r="E105" s="97">
        <v>39539</v>
      </c>
      <c r="F105" s="1"/>
      <c r="G105" s="1"/>
    </row>
    <row r="106" spans="1:7" x14ac:dyDescent="0.2">
      <c r="A106" s="14" t="s">
        <v>106</v>
      </c>
      <c r="B106" s="66">
        <v>108846.42170157774</v>
      </c>
      <c r="C106" s="66">
        <v>116275.37530586919</v>
      </c>
      <c r="D106" s="93">
        <f t="shared" si="3"/>
        <v>-6.3891030966351708E-2</v>
      </c>
      <c r="E106" s="97">
        <v>39479</v>
      </c>
      <c r="F106" s="1"/>
      <c r="G106" s="1"/>
    </row>
    <row r="107" spans="1:7" x14ac:dyDescent="0.2">
      <c r="A107" s="8" t="s">
        <v>107</v>
      </c>
      <c r="B107" s="66">
        <v>248167.50134208993</v>
      </c>
      <c r="C107" s="66">
        <v>254374.21240591901</v>
      </c>
      <c r="D107" s="93">
        <f t="shared" si="3"/>
        <v>-2.4399922480839699E-2</v>
      </c>
      <c r="E107" s="97">
        <v>41974</v>
      </c>
      <c r="F107" s="1"/>
      <c r="G107" s="1"/>
    </row>
    <row r="108" spans="1:7" x14ac:dyDescent="0.2">
      <c r="A108" s="14" t="s">
        <v>108</v>
      </c>
      <c r="B108" s="66">
        <v>169096.76255912325</v>
      </c>
      <c r="C108" s="66">
        <v>171447.83602508498</v>
      </c>
      <c r="D108" s="93">
        <f t="shared" si="3"/>
        <v>-1.371305418878392E-2</v>
      </c>
      <c r="E108" s="97">
        <v>42064</v>
      </c>
      <c r="F108" s="1"/>
      <c r="G108" s="1"/>
    </row>
    <row r="109" spans="1:7" x14ac:dyDescent="0.2">
      <c r="A109" s="8" t="s">
        <v>109</v>
      </c>
      <c r="B109" s="66">
        <v>226539.85424094481</v>
      </c>
      <c r="C109" s="66">
        <v>227991.20368730513</v>
      </c>
      <c r="D109" s="93">
        <f t="shared" si="3"/>
        <v>-6.3658133423027587E-3</v>
      </c>
      <c r="E109" s="97">
        <v>42064</v>
      </c>
      <c r="F109" s="1"/>
      <c r="G109" s="1"/>
    </row>
    <row r="110" spans="1:7" x14ac:dyDescent="0.2">
      <c r="A110" s="8" t="s">
        <v>110</v>
      </c>
      <c r="B110" s="66">
        <v>161767.23239705633</v>
      </c>
      <c r="C110" s="66">
        <v>173746.19470936712</v>
      </c>
      <c r="D110" s="93">
        <f t="shared" si="3"/>
        <v>-6.8945177949643874E-2</v>
      </c>
      <c r="E110" s="97">
        <v>39508</v>
      </c>
      <c r="F110" s="1"/>
      <c r="G110" s="1"/>
    </row>
    <row r="111" spans="1:7" x14ac:dyDescent="0.2">
      <c r="A111" s="10" t="s">
        <v>8</v>
      </c>
      <c r="B111" s="92">
        <v>190890.83131218929</v>
      </c>
      <c r="C111" s="92">
        <v>192253.89803901827</v>
      </c>
      <c r="D111" s="95">
        <f t="shared" si="3"/>
        <v>-7.0899302470961954E-3</v>
      </c>
      <c r="E111" s="99">
        <v>42064</v>
      </c>
      <c r="F111" s="1"/>
      <c r="G111" s="1"/>
    </row>
    <row r="112" spans="1:7" x14ac:dyDescent="0.2">
      <c r="A112" s="8" t="s">
        <v>111</v>
      </c>
      <c r="B112" s="66">
        <v>105750.78849024496</v>
      </c>
      <c r="C112" s="66">
        <v>109112.11980052001</v>
      </c>
      <c r="D112" s="93">
        <f t="shared" si="3"/>
        <v>-3.0806213978981232E-2</v>
      </c>
      <c r="E112" s="97">
        <v>39539</v>
      </c>
      <c r="F112" s="1"/>
      <c r="G112" s="1"/>
    </row>
    <row r="113" spans="1:7" x14ac:dyDescent="0.2">
      <c r="A113" s="8" t="s">
        <v>112</v>
      </c>
      <c r="B113" s="66">
        <v>173968.19137417933</v>
      </c>
      <c r="C113" s="66">
        <v>189578.52833694196</v>
      </c>
      <c r="D113" s="93">
        <f t="shared" si="3"/>
        <v>-8.2342325893668994E-2</v>
      </c>
      <c r="E113" s="97">
        <v>39508</v>
      </c>
      <c r="F113" s="1"/>
      <c r="G113" s="1"/>
    </row>
    <row r="114" spans="1:7" x14ac:dyDescent="0.2">
      <c r="A114" s="8" t="s">
        <v>113</v>
      </c>
      <c r="B114" s="66">
        <v>127072.96550351323</v>
      </c>
      <c r="C114" s="66">
        <v>135266.51801145842</v>
      </c>
      <c r="D114" s="93">
        <f t="shared" si="3"/>
        <v>-6.0573397085974486E-2</v>
      </c>
      <c r="E114" s="97">
        <v>39479</v>
      </c>
      <c r="F114" s="1"/>
      <c r="G114" s="1"/>
    </row>
    <row r="115" spans="1:7" x14ac:dyDescent="0.2">
      <c r="A115" s="8" t="s">
        <v>114</v>
      </c>
      <c r="B115" s="66">
        <v>138287.82406005662</v>
      </c>
      <c r="C115" s="66">
        <v>150057.04112503133</v>
      </c>
      <c r="D115" s="93">
        <f t="shared" si="3"/>
        <v>-7.8431621580278277E-2</v>
      </c>
      <c r="E115" s="97">
        <v>39417</v>
      </c>
      <c r="F115" s="1"/>
      <c r="G115" s="1"/>
    </row>
    <row r="116" spans="1:7" x14ac:dyDescent="0.2">
      <c r="A116" s="8" t="s">
        <v>115</v>
      </c>
      <c r="B116" s="66">
        <v>228385.46785930113</v>
      </c>
      <c r="C116" s="66">
        <v>241894.53167927466</v>
      </c>
      <c r="D116" s="93">
        <f t="shared" si="3"/>
        <v>-5.5846916944303014E-2</v>
      </c>
      <c r="E116" s="97">
        <v>39448</v>
      </c>
      <c r="F116" s="1"/>
      <c r="G116" s="1"/>
    </row>
    <row r="117" spans="1:7" x14ac:dyDescent="0.2">
      <c r="A117" s="8" t="s">
        <v>116</v>
      </c>
      <c r="B117" s="66">
        <v>145533.65389221985</v>
      </c>
      <c r="C117" s="66">
        <v>153401.68165101123</v>
      </c>
      <c r="D117" s="93">
        <f t="shared" si="3"/>
        <v>-5.129036184030325E-2</v>
      </c>
      <c r="E117" s="97">
        <v>39356</v>
      </c>
      <c r="F117" s="1"/>
      <c r="G117" s="1"/>
    </row>
    <row r="118" spans="1:7" x14ac:dyDescent="0.2">
      <c r="A118" s="8" t="s">
        <v>117</v>
      </c>
      <c r="B118" s="66">
        <v>161763.81815047</v>
      </c>
      <c r="C118" s="66">
        <v>169923.88912925348</v>
      </c>
      <c r="D118" s="93">
        <f t="shared" si="3"/>
        <v>-4.8021917463155983E-2</v>
      </c>
      <c r="E118" s="97">
        <v>39417</v>
      </c>
      <c r="F118" s="1"/>
      <c r="G118" s="1"/>
    </row>
    <row r="119" spans="1:7" x14ac:dyDescent="0.2">
      <c r="A119" s="9" t="s">
        <v>118</v>
      </c>
      <c r="B119" s="65">
        <v>244270.00905508245</v>
      </c>
      <c r="C119" s="65">
        <v>244270</v>
      </c>
      <c r="D119" s="94">
        <f t="shared" si="3"/>
        <v>3.7069973608772249E-8</v>
      </c>
      <c r="E119" s="98">
        <v>42095</v>
      </c>
      <c r="F119" s="1"/>
      <c r="G119" s="1"/>
    </row>
    <row r="120" spans="1:7" x14ac:dyDescent="0.2">
      <c r="A120" s="10" t="s">
        <v>9</v>
      </c>
      <c r="B120" s="92">
        <v>168338.85533424167</v>
      </c>
      <c r="C120" s="92">
        <v>173199.21850333243</v>
      </c>
      <c r="D120" s="95">
        <f t="shared" si="3"/>
        <v>-2.8062269628527502E-2</v>
      </c>
      <c r="E120" s="99">
        <v>39417</v>
      </c>
      <c r="F120" s="1"/>
      <c r="G120" s="1"/>
    </row>
    <row r="121" spans="1:7" x14ac:dyDescent="0.2">
      <c r="A121" s="79" t="s">
        <v>121</v>
      </c>
      <c r="B121" s="78">
        <v>276189.8184664374</v>
      </c>
      <c r="C121" s="78">
        <v>276190</v>
      </c>
      <c r="D121" s="77">
        <f t="shared" si="3"/>
        <v>-6.5727782541563406E-7</v>
      </c>
      <c r="E121" s="76">
        <v>42095</v>
      </c>
      <c r="F121" s="1"/>
      <c r="G121" s="1"/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Sheet1</vt:lpstr>
      <vt:lpstr>Sheet2</vt:lpstr>
      <vt:lpstr>Sheet3</vt:lpstr>
      <vt:lpstr>2014</vt:lpstr>
      <vt:lpstr>2015</vt:lpstr>
      <vt:lpstr>Peaks</vt:lpstr>
      <vt:lpstr>Sheet1!Print_Area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2016-04-03T11:07:16Z</cp:lastPrinted>
  <dcterms:created xsi:type="dcterms:W3CDTF">2012-02-05T09:38:15Z</dcterms:created>
  <dcterms:modified xsi:type="dcterms:W3CDTF">2021-01-07T08:07:05Z</dcterms:modified>
</cp:coreProperties>
</file>